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05-06" sheetId="1" r:id="rId1"/>
    <sheet name="TaxItem-05-06" sheetId="2" r:id="rId2"/>
    <sheet name="Reg-05-06" sheetId="3" r:id="rId3"/>
  </sheets>
  <definedNames/>
  <calcPr fullCalcOnLoad="1"/>
</workbook>
</file>

<file path=xl/sharedStrings.xml><?xml version="1.0" encoding="utf-8"?>
<sst xmlns="http://schemas.openxmlformats.org/spreadsheetml/2006/main" count="391" uniqueCount="178">
  <si>
    <t>GRAND TOTAL</t>
  </si>
  <si>
    <t>July</t>
  </si>
  <si>
    <t>August</t>
  </si>
  <si>
    <t>September</t>
  </si>
  <si>
    <t>1st Quarter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</si>
  <si>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</si>
  <si>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</si>
  <si>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</si>
  <si>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</si>
  <si>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</si>
  <si>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</si>
  <si>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</si>
  <si>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</si>
  <si>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</si>
  <si>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</si>
  <si>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</si>
  <si>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</si>
  <si>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</si>
  <si>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</si>
  <si>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</si>
  <si>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</si>
  <si>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</si>
  <si>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</si>
  <si>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</si>
  <si>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</si>
  <si>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Treasury Voucher</t>
  </si>
  <si>
    <t>Customs and Excise Department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</si>
  <si>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</si>
  <si>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</si>
  <si>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</si>
  <si>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</si>
  <si>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</si>
  <si>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</si>
  <si>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</si>
  <si>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</si>
  <si>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</si>
  <si>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</si>
  <si>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</si>
  <si>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</si>
  <si>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</si>
  <si>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</si>
  <si>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</si>
  <si>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</si>
  <si>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Dar es Salaam</t>
  </si>
  <si>
    <t>Add: Treasury Voucher</t>
  </si>
  <si>
    <t>Less: Transfers to refunds A/C &amp; VETA</t>
  </si>
  <si>
    <t>Total</t>
  </si>
  <si>
    <t>April</t>
  </si>
  <si>
    <t>May</t>
  </si>
  <si>
    <t>June</t>
  </si>
  <si>
    <t>4th Quarter</t>
  </si>
  <si>
    <t>Source: Tanzania Revenue Authority</t>
  </si>
  <si>
    <t>Manyara</t>
  </si>
  <si>
    <t>Dar es Salaam: Kinondoni</t>
  </si>
  <si>
    <r>
      <t>Dar es Salaam:</t>
    </r>
    <r>
      <rPr>
        <sz val="10"/>
        <rFont val="Tahoma"/>
        <family val="2"/>
      </rPr>
      <t xml:space="preserve"> Temeke</t>
    </r>
  </si>
  <si>
    <r>
      <t>Dar es Salaam:</t>
    </r>
    <r>
      <rPr>
        <sz val="10"/>
        <rFont val="Tahoma"/>
        <family val="2"/>
      </rPr>
      <t xml:space="preserve"> Ilala</t>
    </r>
  </si>
  <si>
    <t>1.2% Destination Inspection fee</t>
  </si>
  <si>
    <t>DTI - Processing fees</t>
  </si>
  <si>
    <t>Millions TShs</t>
  </si>
  <si>
    <t>TOTAL (GROSS)</t>
  </si>
  <si>
    <t>TOTAL (NET)</t>
  </si>
  <si>
    <t xml:space="preserve"> Idara ya Mapato ya Ndani (kodi za moja kwa moja)</t>
  </si>
  <si>
    <t xml:space="preserve">Jumla </t>
  </si>
  <si>
    <t>Juni</t>
  </si>
  <si>
    <t>Mei</t>
  </si>
  <si>
    <t>Aprili</t>
  </si>
  <si>
    <t>Jumla</t>
  </si>
  <si>
    <t>Machi</t>
  </si>
  <si>
    <t>Februari</t>
  </si>
  <si>
    <t>Januari</t>
  </si>
  <si>
    <t>Desemba</t>
  </si>
  <si>
    <t>Novemba</t>
  </si>
  <si>
    <t>Oktoba</t>
  </si>
  <si>
    <t>Septemba</t>
  </si>
  <si>
    <t>Agosti</t>
  </si>
  <si>
    <t>Julai</t>
  </si>
  <si>
    <t>Spiriti/Konyagi</t>
  </si>
  <si>
    <t>KIPINGELE CHA KODI</t>
  </si>
  <si>
    <t xml:space="preserve"> Robo ya 1 </t>
  </si>
  <si>
    <t xml:space="preserve"> Robo ya 2</t>
  </si>
  <si>
    <t xml:space="preserve">Robo ya 3 </t>
  </si>
  <si>
    <t xml:space="preserve">Robo ya 4 </t>
  </si>
  <si>
    <t>ShT Milioni</t>
  </si>
  <si>
    <t>Kampuni Zenye dhima ya  Ukomo</t>
  </si>
  <si>
    <t>Mashirika ya Umma</t>
  </si>
  <si>
    <t>Watu Binafsi</t>
  </si>
  <si>
    <t>Kodi ya Faida nasibu</t>
  </si>
  <si>
    <t>Kodi ya Zuio (IRMD)</t>
  </si>
  <si>
    <t>Kodi ya Ongezeko la Mtaji</t>
  </si>
  <si>
    <t>Kodi ya Usafirishaji wa meli</t>
  </si>
  <si>
    <t>Usafiri</t>
  </si>
  <si>
    <t>Makusanyo Mbalimbali</t>
  </si>
  <si>
    <t>Kodi ya Zuio (Bidhaa na Huduma)</t>
  </si>
  <si>
    <t>Kodi ya zuio - Kamisheni ya Bima</t>
  </si>
  <si>
    <t>Kodi ya Zuio la Riba ya Benki</t>
  </si>
  <si>
    <t>Bili za Hazina</t>
  </si>
  <si>
    <t>Kodi ya Pango</t>
  </si>
  <si>
    <t>Kodi ya Uwindaji</t>
  </si>
  <si>
    <t>Jumla Ndogo</t>
  </si>
  <si>
    <t>Kodi ya Mapato ya Mshahara</t>
  </si>
  <si>
    <t>Kodi ya Ujuzi na Maendeleo</t>
  </si>
  <si>
    <t>JUMLA (GHAFI)</t>
  </si>
  <si>
    <t>Ondoaa: Hamisho kwenda Akaunti ya Marejesho &amp; VETA</t>
  </si>
  <si>
    <t>Idara ya Mapato ya Ndani( kodi zisizo za moja kwa moja) Department (Indirect Taxes) Idara ya Mapato ya Ndani (kodi zisizo za Moja kwa moja)</t>
  </si>
  <si>
    <t xml:space="preserve"> KIPENGELE CHA KODI</t>
  </si>
  <si>
    <t>Robo ya 1</t>
  </si>
  <si>
    <t xml:space="preserve">Robo ya 2 </t>
  </si>
  <si>
    <t xml:space="preserve"> Robo ya 3 </t>
  </si>
  <si>
    <t>Ushuru wa Bidhaa za Ndani</t>
  </si>
  <si>
    <t>JUMLA (HALISI)</t>
  </si>
  <si>
    <t>Chanzo:Mamlaka ya Mapato Tanzania</t>
  </si>
  <si>
    <t>Bia</t>
  </si>
  <si>
    <t>Sigara</t>
  </si>
  <si>
    <t>Vinywaji Baridi</t>
  </si>
  <si>
    <t>Simu ya Kiganjani</t>
  </si>
  <si>
    <t>Mifuko ya Plastiki</t>
  </si>
  <si>
    <t>Mvinyo</t>
  </si>
  <si>
    <t>Bidhaa nyingine (DSTV)</t>
  </si>
  <si>
    <t>Petroli</t>
  </si>
  <si>
    <t>Viwanda vya Nguo</t>
  </si>
  <si>
    <t xml:space="preserve">Vinywaji Baridi </t>
  </si>
  <si>
    <t>Sabuni mbalimbali</t>
  </si>
  <si>
    <t>Sukari</t>
  </si>
  <si>
    <t>Bidhaa Nyinginezo</t>
  </si>
  <si>
    <t>Kodi nyinginezo- Leseni</t>
  </si>
  <si>
    <t>Gharama za kusafiri</t>
  </si>
  <si>
    <t>Kodi za Magari</t>
  </si>
  <si>
    <t>Ushuru wa stempu</t>
  </si>
  <si>
    <t>Mapato yasiyotozwa  Kodi</t>
  </si>
  <si>
    <t>Ondoa: Hamisho kwenda Akaunti ya Marejesho &amp; VETA</t>
  </si>
  <si>
    <t>Ongeza: Vocha ya Hazina</t>
  </si>
  <si>
    <t>JUMLA KUU</t>
  </si>
  <si>
    <t>Namba Chombo cha Moto</t>
  </si>
  <si>
    <t>Chanzo: Mamlaka ya Mapato Tanzania</t>
  </si>
  <si>
    <t>KIPENGELE CHA KODI</t>
  </si>
  <si>
    <t>Robo ya 2</t>
  </si>
  <si>
    <t xml:space="preserve"> Robo ya 3</t>
  </si>
  <si>
    <t>Robo ya 4</t>
  </si>
  <si>
    <t xml:space="preserve">Chanzo: Mamlaka ya Mapato Tanzania </t>
  </si>
  <si>
    <t>Kodi za Shirika</t>
  </si>
  <si>
    <t>Bidhaa Nyingine</t>
  </si>
  <si>
    <t>Vinywaji baridi</t>
  </si>
  <si>
    <t>Simu za Kiganjani</t>
  </si>
  <si>
    <t>Ushuru -wa Ndani</t>
  </si>
  <si>
    <t>Idara ya walipa Kodi Kubwa</t>
  </si>
  <si>
    <t>Ushuru wa Kutoa bidhaa</t>
  </si>
  <si>
    <t>Mapato yasiyotozwa Kodi</t>
  </si>
  <si>
    <t xml:space="preserve">JUMLA GHAFI </t>
  </si>
  <si>
    <t>Ada ya Kufuatilia DTI</t>
  </si>
  <si>
    <t>1.2% ya Ada ya Ukaguzi</t>
  </si>
  <si>
    <t>Gharama nyinginezo za kuingiza bidhaa</t>
  </si>
  <si>
    <t>Kodi ya Mafuta</t>
  </si>
  <si>
    <t>Ushuru -wa Petroli</t>
  </si>
  <si>
    <t>Ushuru wa Kuingiza bidhaa(si- Petroli)</t>
  </si>
  <si>
    <t>Robo ya 3</t>
  </si>
  <si>
    <t>VAT- Ndani</t>
  </si>
  <si>
    <t xml:space="preserve"> Idara ya Ushuru na Forodha</t>
  </si>
  <si>
    <t>VAT- Maduhuli</t>
  </si>
  <si>
    <t>VAT- Petroli</t>
  </si>
  <si>
    <t>Ushuru wa Maduhuli- Si Petroli</t>
  </si>
  <si>
    <t>Kodi nyingine za Zuio</t>
  </si>
  <si>
    <t>Idara ya Mapato ya Ndani (Kodi za Moja kwa Moja)</t>
  </si>
  <si>
    <t>MKOA</t>
  </si>
  <si>
    <t>Robo ya Kwanza</t>
  </si>
  <si>
    <t>Robo ya Pili</t>
  </si>
  <si>
    <t>Robo ya Tatu</t>
  </si>
  <si>
    <t>Robo ya Nne</t>
  </si>
  <si>
    <t>ShT. Milioni</t>
  </si>
  <si>
    <t>Ondoa: Hamisho kwenda Akaunti za Marejesho &amp; VETA</t>
  </si>
  <si>
    <t>Ongeza: Vocha za Hazina</t>
  </si>
  <si>
    <t>Idara ya Mapato ya Ndani (Kodi zisizo za moja kwa moja)</t>
  </si>
  <si>
    <t>Pwani</t>
  </si>
  <si>
    <t>Vibao vya Namba V/Moto</t>
  </si>
  <si>
    <t>IDARA</t>
  </si>
  <si>
    <t>Mapato ya Ndani</t>
  </si>
  <si>
    <t>Walipa Kodi Wakubwa</t>
  </si>
  <si>
    <t>Ushuru na forodha</t>
  </si>
  <si>
    <t>Mapato Mengine Yasiyokusudiwa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</si>
</sst>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  <numFmt numFmtId="185" formatCode="_-* #,##0.000_-;\-* #,##0.000_-;_-* &quot;-&quot;??_-;_-@_-"/>
    <numFmt numFmtId="186" formatCode="_-* #,##0.000000_-;\-* #,##0.000000_-;_-* &quot;-&quot;??????_-;_-@_-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color indexed="9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72" fontId="3" fillId="0" borderId="10" xfId="42" applyNumberFormat="1" applyFont="1" applyBorder="1" applyAlignment="1" quotePrefix="1">
      <alignment horizontal="right"/>
    </xf>
    <xf numFmtId="172" fontId="3" fillId="0" borderId="11" xfId="42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left"/>
    </xf>
    <xf numFmtId="172" fontId="3" fillId="0" borderId="11" xfId="42" applyNumberFormat="1" applyFont="1" applyBorder="1" applyAlignment="1">
      <alignment horizontal="right"/>
    </xf>
    <xf numFmtId="172" fontId="3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72" fontId="3" fillId="0" borderId="0" xfId="42" applyNumberFormat="1" applyFont="1" applyAlignment="1">
      <alignment/>
    </xf>
    <xf numFmtId="0" fontId="3" fillId="0" borderId="10" xfId="0" applyFont="1" applyBorder="1" applyAlignment="1">
      <alignment vertical="top" wrapText="1"/>
    </xf>
    <xf numFmtId="43" fontId="3" fillId="0" borderId="0" xfId="42" applyFont="1" applyAlignment="1">
      <alignment/>
    </xf>
    <xf numFmtId="172" fontId="3" fillId="0" borderId="11" xfId="42" applyNumberFormat="1" applyFont="1" applyBorder="1" applyAlignment="1">
      <alignment/>
    </xf>
    <xf numFmtId="176" fontId="3" fillId="0" borderId="10" xfId="42" applyNumberFormat="1" applyFont="1" applyBorder="1" applyAlignment="1" quotePrefix="1">
      <alignment horizontal="right"/>
    </xf>
    <xf numFmtId="176" fontId="4" fillId="0" borderId="10" xfId="42" applyNumberFormat="1" applyFont="1" applyBorder="1" applyAlignment="1" quotePrefix="1">
      <alignment horizontal="right"/>
    </xf>
    <xf numFmtId="176" fontId="3" fillId="0" borderId="10" xfId="42" applyNumberFormat="1" applyFont="1" applyBorder="1" applyAlignment="1">
      <alignment horizontal="right"/>
    </xf>
    <xf numFmtId="176" fontId="4" fillId="0" borderId="10" xfId="42" applyNumberFormat="1" applyFont="1" applyBorder="1" applyAlignment="1">
      <alignment/>
    </xf>
    <xf numFmtId="172" fontId="4" fillId="0" borderId="10" xfId="42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172" fontId="3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172" fontId="3" fillId="0" borderId="10" xfId="42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34" borderId="11" xfId="0" applyFont="1" applyFill="1" applyBorder="1" applyAlignment="1" quotePrefix="1">
      <alignment horizontal="right"/>
    </xf>
    <xf numFmtId="0" fontId="3" fillId="34" borderId="10" xfId="0" applyFont="1" applyFill="1" applyBorder="1" applyAlignment="1" quotePrefix="1">
      <alignment horizontal="right"/>
    </xf>
    <xf numFmtId="0" fontId="3" fillId="34" borderId="10" xfId="0" applyFont="1" applyFill="1" applyBorder="1" applyAlignment="1">
      <alignment horizontal="centerContinuous"/>
    </xf>
    <xf numFmtId="172" fontId="3" fillId="34" borderId="10" xfId="42" applyNumberFormat="1" applyFont="1" applyFill="1" applyBorder="1" applyAlignment="1" quotePrefix="1">
      <alignment horizontal="right"/>
    </xf>
    <xf numFmtId="182" fontId="3" fillId="34" borderId="10" xfId="0" applyNumberFormat="1" applyFont="1" applyFill="1" applyBorder="1" applyAlignment="1" quotePrefix="1">
      <alignment horizontal="right"/>
    </xf>
    <xf numFmtId="1" fontId="3" fillId="34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172" fontId="4" fillId="0" borderId="10" xfId="42" applyNumberFormat="1" applyFont="1" applyBorder="1" applyAlignment="1" quotePrefix="1">
      <alignment horizontal="right"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3" fontId="3" fillId="0" borderId="0" xfId="42" applyNumberFormat="1" applyFont="1" applyAlignment="1">
      <alignment/>
    </xf>
    <xf numFmtId="10" fontId="3" fillId="0" borderId="0" xfId="59" applyNumberFormat="1" applyFont="1" applyAlignment="1">
      <alignment/>
    </xf>
    <xf numFmtId="43" fontId="3" fillId="0" borderId="0" xfId="0" applyNumberFormat="1" applyFont="1" applyAlignment="1">
      <alignment/>
    </xf>
    <xf numFmtId="172" fontId="4" fillId="0" borderId="10" xfId="42" applyNumberFormat="1" applyFont="1" applyBorder="1" applyAlignment="1">
      <alignment vertical="center"/>
    </xf>
    <xf numFmtId="172" fontId="4" fillId="0" borderId="10" xfId="0" applyNumberFormat="1" applyFont="1" applyBorder="1" applyAlignment="1">
      <alignment horizontal="left" vertical="center"/>
    </xf>
    <xf numFmtId="172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43" fontId="3" fillId="0" borderId="0" xfId="42" applyNumberFormat="1" applyFont="1" applyAlignment="1">
      <alignment/>
    </xf>
    <xf numFmtId="172" fontId="4" fillId="0" borderId="10" xfId="42" applyNumberFormat="1" applyFont="1" applyBorder="1" applyAlignment="1">
      <alignment horizontal="right"/>
    </xf>
    <xf numFmtId="0" fontId="7" fillId="36" borderId="10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43" fontId="3" fillId="34" borderId="11" xfId="42" applyFont="1" applyFill="1" applyBorder="1" applyAlignment="1" quotePrefix="1">
      <alignment horizontal="right"/>
    </xf>
    <xf numFmtId="172" fontId="4" fillId="0" borderId="11" xfId="42" applyNumberFormat="1" applyFont="1" applyBorder="1" applyAlignment="1">
      <alignment/>
    </xf>
    <xf numFmtId="172" fontId="4" fillId="0" borderId="11" xfId="42" applyNumberFormat="1" applyFont="1" applyBorder="1" applyAlignment="1">
      <alignment horizontal="right"/>
    </xf>
    <xf numFmtId="172" fontId="4" fillId="0" borderId="11" xfId="42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7.57421875" style="1" customWidth="1"/>
    <col min="2" max="17" width="11.7109375" style="1" customWidth="1"/>
    <col min="18" max="16384" width="9.140625" style="1" customWidth="1"/>
  </cols>
  <sheetData>
    <row r="1" ht="12.75">
      <c r="Q1" s="81" t="s">
        <v>82</v>
      </c>
    </row>
    <row r="2" spans="1:17" ht="12.75" customHeight="1">
      <c r="A2" s="84" t="s">
        <v>173</v>
      </c>
      <c r="B2" s="85" t="s">
        <v>163</v>
      </c>
      <c r="C2" s="86"/>
      <c r="D2" s="86"/>
      <c r="E2" s="87"/>
      <c r="F2" s="83" t="s">
        <v>164</v>
      </c>
      <c r="G2" s="83"/>
      <c r="H2" s="83"/>
      <c r="I2" s="83"/>
      <c r="J2" s="83" t="s">
        <v>165</v>
      </c>
      <c r="K2" s="83"/>
      <c r="L2" s="83"/>
      <c r="M2" s="83"/>
      <c r="N2" s="83" t="s">
        <v>166</v>
      </c>
      <c r="O2" s="83"/>
      <c r="P2" s="83"/>
      <c r="Q2" s="83"/>
    </row>
    <row r="3" spans="1:17" ht="15" customHeight="1">
      <c r="A3" s="84"/>
      <c r="B3" s="59" t="s">
        <v>75</v>
      </c>
      <c r="C3" s="60" t="s">
        <v>74</v>
      </c>
      <c r="D3" s="60" t="s">
        <v>73</v>
      </c>
      <c r="E3" s="62" t="s">
        <v>66</v>
      </c>
      <c r="F3" s="3" t="s">
        <v>72</v>
      </c>
      <c r="G3" s="3" t="s">
        <v>71</v>
      </c>
      <c r="H3" s="3" t="s">
        <v>70</v>
      </c>
      <c r="I3" s="61" t="s">
        <v>66</v>
      </c>
      <c r="J3" s="58" t="s">
        <v>69</v>
      </c>
      <c r="K3" s="58" t="s">
        <v>68</v>
      </c>
      <c r="L3" s="58" t="s">
        <v>67</v>
      </c>
      <c r="M3" s="61" t="s">
        <v>66</v>
      </c>
      <c r="N3" s="58" t="s">
        <v>65</v>
      </c>
      <c r="O3" s="58" t="s">
        <v>64</v>
      </c>
      <c r="P3" s="58" t="s">
        <v>63</v>
      </c>
      <c r="Q3" s="66" t="s">
        <v>66</v>
      </c>
    </row>
    <row r="4" spans="1:17" ht="15" customHeight="1">
      <c r="A4" s="4" t="s">
        <v>174</v>
      </c>
      <c r="B4" s="38">
        <v>22482</v>
      </c>
      <c r="C4" s="38">
        <v>27490.9</v>
      </c>
      <c r="D4" s="38">
        <v>34191.1</v>
      </c>
      <c r="E4" s="38">
        <f>SUM(B4:D4)</f>
        <v>84164</v>
      </c>
      <c r="F4" s="14">
        <v>27022.25</v>
      </c>
      <c r="G4" s="14">
        <v>26778.7</v>
      </c>
      <c r="H4" s="14">
        <v>37306.7</v>
      </c>
      <c r="I4" s="14">
        <f>SUM(F4:H4)</f>
        <v>91107.65</v>
      </c>
      <c r="J4" s="14">
        <v>28589.7</v>
      </c>
      <c r="K4" s="14">
        <v>29523.44</v>
      </c>
      <c r="L4" s="14">
        <v>37903.6</v>
      </c>
      <c r="M4" s="56">
        <f>SUM(J4:L4)</f>
        <v>96016.73999999999</v>
      </c>
      <c r="N4" s="14">
        <v>26027.8</v>
      </c>
      <c r="O4" s="14">
        <v>29945</v>
      </c>
      <c r="P4" s="14">
        <v>43047.8</v>
      </c>
      <c r="Q4" s="56">
        <f>SUM(N4:P4)</f>
        <v>99020.6</v>
      </c>
    </row>
    <row r="5" spans="1:17" ht="15" customHeight="1">
      <c r="A5" s="4" t="s">
        <v>175</v>
      </c>
      <c r="B5" s="38">
        <v>47749.8</v>
      </c>
      <c r="C5" s="38">
        <v>52208.9</v>
      </c>
      <c r="D5" s="38">
        <v>76372.7</v>
      </c>
      <c r="E5" s="38">
        <f>SUM(B5:D5)</f>
        <v>176331.40000000002</v>
      </c>
      <c r="F5" s="14">
        <v>53883.9</v>
      </c>
      <c r="G5" s="14">
        <v>55449.88</v>
      </c>
      <c r="H5" s="14">
        <v>79082.8</v>
      </c>
      <c r="I5" s="14">
        <f>SUM(F5:H5)</f>
        <v>188416.58000000002</v>
      </c>
      <c r="J5" s="14">
        <v>57609.2</v>
      </c>
      <c r="K5" s="14">
        <v>53339.76</v>
      </c>
      <c r="L5" s="14">
        <v>80656.2</v>
      </c>
      <c r="M5" s="56">
        <f>SUM(J5:L5)</f>
        <v>191605.15999999997</v>
      </c>
      <c r="N5" s="14">
        <v>57333.8</v>
      </c>
      <c r="O5" s="14">
        <v>54688.3</v>
      </c>
      <c r="P5" s="14">
        <v>96021</v>
      </c>
      <c r="Q5" s="56">
        <f>SUM(N5:P5)</f>
        <v>208043.1</v>
      </c>
    </row>
    <row r="6" spans="1:17" ht="15" customHeight="1">
      <c r="A6" s="4" t="s">
        <v>176</v>
      </c>
      <c r="B6" s="38">
        <v>74571.299075</v>
      </c>
      <c r="C6" s="38">
        <v>72391.1703</v>
      </c>
      <c r="D6" s="38">
        <v>73514.284291</v>
      </c>
      <c r="E6" s="38">
        <f>SUM(B6:D6)</f>
        <v>220476.75366599998</v>
      </c>
      <c r="F6" s="14">
        <v>61371.767</v>
      </c>
      <c r="G6" s="14">
        <v>74850.2</v>
      </c>
      <c r="H6" s="14">
        <v>74683.4</v>
      </c>
      <c r="I6" s="14">
        <f>SUM(F6:H6)</f>
        <v>210905.367</v>
      </c>
      <c r="J6" s="14">
        <v>73638.9</v>
      </c>
      <c r="K6" s="14">
        <v>70141.83899999999</v>
      </c>
      <c r="L6" s="14">
        <v>73287.5</v>
      </c>
      <c r="M6" s="56">
        <f>SUM(J6:L6)</f>
        <v>217068.239</v>
      </c>
      <c r="N6" s="14">
        <v>67162.3</v>
      </c>
      <c r="O6" s="14">
        <v>77888.3</v>
      </c>
      <c r="P6" s="14">
        <v>90475.3</v>
      </c>
      <c r="Q6" s="56">
        <f>SUM(N6:P6)</f>
        <v>235525.90000000002</v>
      </c>
    </row>
    <row r="7" spans="1:17" ht="15" customHeight="1">
      <c r="A7" s="5" t="s">
        <v>101</v>
      </c>
      <c r="B7" s="54">
        <f aca="true" t="shared" si="0" ref="B7:Q7">SUM(B4:B6)</f>
        <v>144803.099075</v>
      </c>
      <c r="C7" s="54">
        <f t="shared" si="0"/>
        <v>152090.9703</v>
      </c>
      <c r="D7" s="54">
        <f t="shared" si="0"/>
        <v>184078.08429099998</v>
      </c>
      <c r="E7" s="54">
        <f t="shared" si="0"/>
        <v>480972.153666</v>
      </c>
      <c r="F7" s="54">
        <f t="shared" si="0"/>
        <v>142277.917</v>
      </c>
      <c r="G7" s="54">
        <f t="shared" si="0"/>
        <v>157078.78</v>
      </c>
      <c r="H7" s="54">
        <f t="shared" si="0"/>
        <v>191072.9</v>
      </c>
      <c r="I7" s="54">
        <f t="shared" si="0"/>
        <v>490429.59699999995</v>
      </c>
      <c r="J7" s="54">
        <f t="shared" si="0"/>
        <v>159837.8</v>
      </c>
      <c r="K7" s="54">
        <f t="shared" si="0"/>
        <v>153005.039</v>
      </c>
      <c r="L7" s="54">
        <f t="shared" si="0"/>
        <v>191847.3</v>
      </c>
      <c r="M7" s="54">
        <f t="shared" si="0"/>
        <v>504690.13899999997</v>
      </c>
      <c r="N7" s="54">
        <f t="shared" si="0"/>
        <v>150523.90000000002</v>
      </c>
      <c r="O7" s="54">
        <f t="shared" si="0"/>
        <v>162521.6</v>
      </c>
      <c r="P7" s="54">
        <f t="shared" si="0"/>
        <v>229544.09999999998</v>
      </c>
      <c r="Q7" s="54">
        <f t="shared" si="0"/>
        <v>542589.6000000001</v>
      </c>
    </row>
    <row r="8" spans="1:17" ht="15" customHeight="1">
      <c r="A8" s="57" t="s">
        <v>129</v>
      </c>
      <c r="B8" s="38">
        <v>7654.5</v>
      </c>
      <c r="C8" s="38">
        <v>7654.5</v>
      </c>
      <c r="D8" s="38">
        <v>5652.8</v>
      </c>
      <c r="E8" s="38">
        <f>SUM(B8:D8)</f>
        <v>20961.8</v>
      </c>
      <c r="F8" s="38">
        <v>5652.8</v>
      </c>
      <c r="G8" s="38">
        <v>7654.5</v>
      </c>
      <c r="H8" s="38">
        <v>7654.5</v>
      </c>
      <c r="I8" s="38">
        <f>SUM(F8:H8)</f>
        <v>20961.8</v>
      </c>
      <c r="J8" s="38">
        <v>7654.5</v>
      </c>
      <c r="K8" s="38">
        <v>7654.5</v>
      </c>
      <c r="L8" s="38">
        <v>0</v>
      </c>
      <c r="M8" s="56">
        <f>SUM(J8:L8)</f>
        <v>15309</v>
      </c>
      <c r="N8" s="38">
        <v>7654.5</v>
      </c>
      <c r="O8" s="38">
        <v>7654.6</v>
      </c>
      <c r="P8" s="38">
        <v>7654.6</v>
      </c>
      <c r="Q8" s="56">
        <f>SUM(N8:P8)</f>
        <v>22963.7</v>
      </c>
    </row>
    <row r="9" spans="1:17" ht="15" customHeight="1">
      <c r="A9" s="5" t="s">
        <v>109</v>
      </c>
      <c r="B9" s="54">
        <f>B7-B8</f>
        <v>137148.599075</v>
      </c>
      <c r="C9" s="54">
        <f aca="true" t="shared" si="1" ref="C9:P9">+C7-C8</f>
        <v>144436.4703</v>
      </c>
      <c r="D9" s="54">
        <f t="shared" si="1"/>
        <v>178425.284291</v>
      </c>
      <c r="E9" s="54">
        <f t="shared" si="1"/>
        <v>460010.353666</v>
      </c>
      <c r="F9" s="54">
        <f t="shared" si="1"/>
        <v>136625.117</v>
      </c>
      <c r="G9" s="54">
        <f t="shared" si="1"/>
        <v>149424.28</v>
      </c>
      <c r="H9" s="54">
        <f t="shared" si="1"/>
        <v>183418.4</v>
      </c>
      <c r="I9" s="54">
        <f t="shared" si="1"/>
        <v>469467.79699999996</v>
      </c>
      <c r="J9" s="54">
        <f t="shared" si="1"/>
        <v>152183.3</v>
      </c>
      <c r="K9" s="54">
        <f t="shared" si="1"/>
        <v>145350.539</v>
      </c>
      <c r="L9" s="54">
        <f t="shared" si="1"/>
        <v>191847.3</v>
      </c>
      <c r="M9" s="54">
        <f t="shared" si="1"/>
        <v>489381.13899999997</v>
      </c>
      <c r="N9" s="54">
        <f t="shared" si="1"/>
        <v>142869.40000000002</v>
      </c>
      <c r="O9" s="54">
        <f t="shared" si="1"/>
        <v>154867</v>
      </c>
      <c r="P9" s="54">
        <f t="shared" si="1"/>
        <v>221889.49999999997</v>
      </c>
      <c r="Q9" s="54">
        <f>+Q7-Q8</f>
        <v>519625.9000000001</v>
      </c>
    </row>
    <row r="10" spans="1:17" ht="15" customHeight="1">
      <c r="A10" s="4" t="s">
        <v>169</v>
      </c>
      <c r="B10" s="38">
        <v>1173</v>
      </c>
      <c r="C10" s="38">
        <v>1762.6</v>
      </c>
      <c r="D10" s="38">
        <v>1496.4</v>
      </c>
      <c r="E10" s="38">
        <f>SUM(B10:D10)</f>
        <v>4432</v>
      </c>
      <c r="F10" s="14">
        <v>2353.9</v>
      </c>
      <c r="G10" s="14">
        <v>1008.6</v>
      </c>
      <c r="H10" s="14">
        <v>1688</v>
      </c>
      <c r="I10" s="14">
        <f>SUM(F10:H10)</f>
        <v>5050.5</v>
      </c>
      <c r="J10" s="14">
        <v>1922.8</v>
      </c>
      <c r="K10" s="14">
        <v>1757.121</v>
      </c>
      <c r="L10" s="14">
        <v>2274.7</v>
      </c>
      <c r="M10" s="56">
        <f>SUM(J10:L10)</f>
        <v>5954.621</v>
      </c>
      <c r="N10" s="14">
        <v>1191.3</v>
      </c>
      <c r="O10" s="14">
        <v>2991.4</v>
      </c>
      <c r="P10" s="14">
        <v>1453.6</v>
      </c>
      <c r="Q10" s="56">
        <f>SUM(N10:P10)</f>
        <v>5636.299999999999</v>
      </c>
    </row>
    <row r="11" spans="1:17" ht="15" customHeight="1">
      <c r="A11" s="4" t="s">
        <v>177</v>
      </c>
      <c r="B11" s="38">
        <v>0</v>
      </c>
      <c r="C11" s="38">
        <v>0</v>
      </c>
      <c r="D11" s="38">
        <v>0</v>
      </c>
      <c r="E11" s="38">
        <f>SUM(B11:D11)</f>
        <v>0</v>
      </c>
      <c r="F11" s="14">
        <v>716</v>
      </c>
      <c r="G11" s="14">
        <v>1834.9429999999998</v>
      </c>
      <c r="H11" s="14">
        <v>2096.3</v>
      </c>
      <c r="I11" s="14">
        <f>SUM(F11:H11)</f>
        <v>4647.243</v>
      </c>
      <c r="J11" s="14">
        <v>2031.7</v>
      </c>
      <c r="K11" s="14">
        <v>2182.424</v>
      </c>
      <c r="L11" s="14">
        <v>1917.6</v>
      </c>
      <c r="M11" s="56">
        <f>SUM(J11:L11)</f>
        <v>6131.724</v>
      </c>
      <c r="N11" s="14">
        <v>1787.4</v>
      </c>
      <c r="O11" s="14">
        <v>2198.3</v>
      </c>
      <c r="P11" s="14">
        <v>2306</v>
      </c>
      <c r="Q11" s="56">
        <f>SUM(N11:P11)</f>
        <v>6291.700000000001</v>
      </c>
    </row>
    <row r="12" spans="1:17" s="8" customFormat="1" ht="15" customHeight="1">
      <c r="A12" s="5" t="s">
        <v>131</v>
      </c>
      <c r="B12" s="55">
        <f aca="true" t="shared" si="2" ref="B12:H12">B9+B10+B11</f>
        <v>138321.599075</v>
      </c>
      <c r="C12" s="55">
        <f t="shared" si="2"/>
        <v>146199.0703</v>
      </c>
      <c r="D12" s="55">
        <f t="shared" si="2"/>
        <v>179921.68429099998</v>
      </c>
      <c r="E12" s="55">
        <f t="shared" si="2"/>
        <v>464442.353666</v>
      </c>
      <c r="F12" s="55">
        <f t="shared" si="2"/>
        <v>139695.017</v>
      </c>
      <c r="G12" s="55">
        <f t="shared" si="2"/>
        <v>152267.823</v>
      </c>
      <c r="H12" s="55">
        <f t="shared" si="2"/>
        <v>187202.69999999998</v>
      </c>
      <c r="I12" s="55">
        <f>I9+I10+I11</f>
        <v>479165.54</v>
      </c>
      <c r="J12" s="55">
        <f>J9+J10+J11</f>
        <v>156137.8</v>
      </c>
      <c r="K12" s="55">
        <f>K9+K10+K11</f>
        <v>149290.084</v>
      </c>
      <c r="L12" s="55">
        <f>L9+L10+L11</f>
        <v>196039.6</v>
      </c>
      <c r="M12" s="55">
        <f>M9+M10</f>
        <v>495335.75999999995</v>
      </c>
      <c r="N12" s="55">
        <f>N9+N10+N11</f>
        <v>145848.1</v>
      </c>
      <c r="O12" s="55">
        <f>O9+O10+O11</f>
        <v>160056.69999999998</v>
      </c>
      <c r="P12" s="55">
        <f>P9+P10+P11</f>
        <v>225649.09999999998</v>
      </c>
      <c r="Q12" s="55">
        <f>Q9+Q10+Q11</f>
        <v>531553.9</v>
      </c>
    </row>
    <row r="13" spans="1:3" ht="14.25">
      <c r="A13" s="71" t="s">
        <v>133</v>
      </c>
      <c r="C13" s="63"/>
    </row>
    <row r="14" spans="2:8" ht="12.75">
      <c r="B14" s="51"/>
      <c r="C14" s="52"/>
      <c r="D14" s="53"/>
      <c r="E14" s="53"/>
      <c r="H14" s="53"/>
    </row>
    <row r="15" spans="3:5" ht="12.75">
      <c r="C15" s="52"/>
      <c r="D15" s="53"/>
      <c r="E15" s="53"/>
    </row>
    <row r="16" ht="12.75">
      <c r="C16" s="52"/>
    </row>
    <row r="17" spans="3:5" ht="12.75">
      <c r="C17" s="52"/>
      <c r="E17" s="53"/>
    </row>
    <row r="18" spans="3:5" ht="12.75">
      <c r="C18" s="52"/>
      <c r="E18" s="27"/>
    </row>
    <row r="19" spans="3:5" ht="12.75">
      <c r="C19" s="52"/>
      <c r="E19" s="53"/>
    </row>
    <row r="20" ht="12.75">
      <c r="C20" s="52"/>
    </row>
  </sheetData>
  <sheetProtection/>
  <mergeCells count="5">
    <mergeCell ref="N2:Q2"/>
    <mergeCell ref="A2:A3"/>
    <mergeCell ref="B2:E2"/>
    <mergeCell ref="F2:I2"/>
    <mergeCell ref="J2:M2"/>
  </mergeCells>
  <printOptions horizontalCentered="1"/>
  <pageMargins left="0.11811023622047245" right="0.11811023622047245" top="0.984251968503937" bottom="0.984251968503937" header="0.5118110236220472" footer="0.5118110236220472"/>
  <pageSetup fitToHeight="0" horizontalDpi="600" verticalDpi="600" orientation="landscape" paperSize="9" scale="65" r:id="rId1"/>
  <headerFooter alignWithMargins="0">
    <oddHeader>&amp;C&amp;"Tahoma,Bold"&amp;14TANZANIA REVENUE AUTHORITY
Actual Revenue Collections (Quarterly) for 2005/06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96">
      <selection activeCell="A122" sqref="A122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8" width="16.28125" style="1" customWidth="1"/>
    <col min="19" max="19" width="11.8515625" style="1" bestFit="1" customWidth="1"/>
    <col min="20" max="16384" width="9.140625" style="1" customWidth="1"/>
  </cols>
  <sheetData>
    <row r="1" spans="1:18" ht="12.75">
      <c r="A1" s="1" t="s">
        <v>61</v>
      </c>
      <c r="M1" s="2"/>
      <c r="Q1" s="82" t="s">
        <v>82</v>
      </c>
      <c r="R1" s="77"/>
    </row>
    <row r="2" spans="1:17" ht="12.75" customHeight="1">
      <c r="A2" s="89" t="s">
        <v>77</v>
      </c>
      <c r="B2" s="88" t="s">
        <v>78</v>
      </c>
      <c r="C2" s="88"/>
      <c r="D2" s="88"/>
      <c r="E2" s="88"/>
      <c r="F2" s="88" t="s">
        <v>79</v>
      </c>
      <c r="G2" s="88"/>
      <c r="H2" s="88"/>
      <c r="I2" s="88"/>
      <c r="J2" s="88" t="s">
        <v>80</v>
      </c>
      <c r="K2" s="88"/>
      <c r="L2" s="88"/>
      <c r="M2" s="88"/>
      <c r="N2" s="88" t="s">
        <v>81</v>
      </c>
      <c r="O2" s="88"/>
      <c r="P2" s="88"/>
      <c r="Q2" s="88"/>
    </row>
    <row r="3" spans="1:17" ht="12.75" customHeight="1">
      <c r="A3" s="89"/>
      <c r="B3" s="50" t="s">
        <v>75</v>
      </c>
      <c r="C3" s="50" t="s">
        <v>74</v>
      </c>
      <c r="D3" s="50" t="s">
        <v>73</v>
      </c>
      <c r="E3" s="50" t="s">
        <v>66</v>
      </c>
      <c r="F3" s="50" t="s">
        <v>72</v>
      </c>
      <c r="G3" s="50" t="s">
        <v>71</v>
      </c>
      <c r="H3" s="50" t="s">
        <v>70</v>
      </c>
      <c r="I3" s="50" t="s">
        <v>66</v>
      </c>
      <c r="J3" s="50" t="s">
        <v>69</v>
      </c>
      <c r="K3" s="50" t="s">
        <v>68</v>
      </c>
      <c r="L3" s="50" t="s">
        <v>67</v>
      </c>
      <c r="M3" s="50" t="s">
        <v>66</v>
      </c>
      <c r="N3" s="50" t="s">
        <v>65</v>
      </c>
      <c r="O3" s="50" t="s">
        <v>64</v>
      </c>
      <c r="P3" s="50" t="s">
        <v>63</v>
      </c>
      <c r="Q3" s="50" t="s">
        <v>62</v>
      </c>
    </row>
    <row r="4" spans="1:19" ht="12.75">
      <c r="A4" s="6" t="s">
        <v>83</v>
      </c>
      <c r="B4" s="10">
        <v>1486.9</v>
      </c>
      <c r="C4" s="10">
        <v>1454.1</v>
      </c>
      <c r="D4" s="10">
        <v>6789.4</v>
      </c>
      <c r="E4" s="10">
        <f>SUM(B4:D4)</f>
        <v>9730.4</v>
      </c>
      <c r="F4" s="10">
        <v>2005.1</v>
      </c>
      <c r="G4" s="10">
        <v>1667.2</v>
      </c>
      <c r="H4" s="10">
        <v>8554.5</v>
      </c>
      <c r="I4" s="10">
        <f>SUM(F4:H4)</f>
        <v>12226.8</v>
      </c>
      <c r="J4" s="10">
        <v>2398</v>
      </c>
      <c r="K4" s="10">
        <v>950.7</v>
      </c>
      <c r="L4" s="10">
        <v>7910.4</v>
      </c>
      <c r="M4" s="10">
        <f>SUM(J4:L4)</f>
        <v>11259.099999999999</v>
      </c>
      <c r="N4" s="10">
        <v>1904.2</v>
      </c>
      <c r="O4" s="10">
        <v>1219.3</v>
      </c>
      <c r="P4" s="10">
        <v>9236.1</v>
      </c>
      <c r="Q4" s="10">
        <f>SUM(N4:P4)</f>
        <v>12359.6</v>
      </c>
      <c r="R4" s="93"/>
      <c r="S4" s="78"/>
    </row>
    <row r="5" spans="1:19" ht="12.75">
      <c r="A5" s="6" t="s">
        <v>84</v>
      </c>
      <c r="B5" s="10">
        <v>2.9</v>
      </c>
      <c r="C5" s="10">
        <v>131.4</v>
      </c>
      <c r="D5" s="10">
        <v>969.5</v>
      </c>
      <c r="E5" s="10">
        <f aca="true" t="shared" si="0" ref="E5:E18">SUM(B5:D5)</f>
        <v>1103.8</v>
      </c>
      <c r="F5" s="10">
        <v>0.192198</v>
      </c>
      <c r="G5" s="10">
        <v>73.4</v>
      </c>
      <c r="H5" s="10">
        <v>736.9</v>
      </c>
      <c r="I5" s="10">
        <f aca="true" t="shared" si="1" ref="I5:I18">SUM(F5:H5)</f>
        <v>810.492198</v>
      </c>
      <c r="J5" s="10">
        <v>0.3</v>
      </c>
      <c r="K5" s="10">
        <v>132.4</v>
      </c>
      <c r="L5" s="10">
        <v>759.3</v>
      </c>
      <c r="M5" s="10">
        <f aca="true" t="shared" si="2" ref="M5:M18">SUM(J5:L5)</f>
        <v>892</v>
      </c>
      <c r="N5" s="10">
        <v>0.1</v>
      </c>
      <c r="O5" s="10">
        <v>1137.8</v>
      </c>
      <c r="P5" s="10">
        <v>2.3</v>
      </c>
      <c r="Q5" s="10">
        <f aca="true" t="shared" si="3" ref="Q5:Q18">SUM(N5:P5)</f>
        <v>1140.1999999999998</v>
      </c>
      <c r="R5" s="93"/>
      <c r="S5" s="78"/>
    </row>
    <row r="6" spans="1:19" ht="12.75">
      <c r="A6" s="6" t="s">
        <v>85</v>
      </c>
      <c r="B6" s="10">
        <v>1879</v>
      </c>
      <c r="C6" s="10">
        <v>1528.2</v>
      </c>
      <c r="D6" s="10">
        <v>3725.7</v>
      </c>
      <c r="E6" s="10">
        <f t="shared" si="0"/>
        <v>7132.9</v>
      </c>
      <c r="F6" s="10">
        <v>1514.9</v>
      </c>
      <c r="G6" s="10">
        <v>1277.2</v>
      </c>
      <c r="H6" s="10">
        <v>3673.6</v>
      </c>
      <c r="I6" s="10">
        <f t="shared" si="1"/>
        <v>6465.700000000001</v>
      </c>
      <c r="J6" s="10">
        <v>2016.4</v>
      </c>
      <c r="K6" s="10">
        <v>1450</v>
      </c>
      <c r="L6" s="10">
        <v>5737</v>
      </c>
      <c r="M6" s="10">
        <f t="shared" si="2"/>
        <v>9203.4</v>
      </c>
      <c r="N6" s="10">
        <v>1662.1</v>
      </c>
      <c r="O6" s="10">
        <v>1351.3</v>
      </c>
      <c r="P6" s="10">
        <v>5489.8</v>
      </c>
      <c r="Q6" s="10">
        <f t="shared" si="3"/>
        <v>8503.2</v>
      </c>
      <c r="S6" s="78"/>
    </row>
    <row r="7" spans="1:17" ht="12.75">
      <c r="A7" s="6" t="s">
        <v>86</v>
      </c>
      <c r="B7" s="10">
        <v>5.8</v>
      </c>
      <c r="C7" s="10">
        <v>0</v>
      </c>
      <c r="D7" s="10">
        <v>0</v>
      </c>
      <c r="E7" s="10">
        <f t="shared" si="0"/>
        <v>5.8</v>
      </c>
      <c r="F7" s="10">
        <v>0</v>
      </c>
      <c r="G7" s="10">
        <v>0</v>
      </c>
      <c r="H7" s="10">
        <v>31.3</v>
      </c>
      <c r="I7" s="10">
        <f t="shared" si="1"/>
        <v>31.3</v>
      </c>
      <c r="J7" s="10">
        <v>0.5</v>
      </c>
      <c r="K7" s="10">
        <v>10.1</v>
      </c>
      <c r="L7" s="10">
        <v>30.1</v>
      </c>
      <c r="M7" s="10">
        <f t="shared" si="2"/>
        <v>40.7</v>
      </c>
      <c r="N7" s="10">
        <v>0.8</v>
      </c>
      <c r="O7" s="10">
        <v>2.3</v>
      </c>
      <c r="P7" s="10">
        <v>22.7</v>
      </c>
      <c r="Q7" s="10">
        <f t="shared" si="3"/>
        <v>25.799999999999997</v>
      </c>
    </row>
    <row r="8" spans="1:17" ht="12.75">
      <c r="A8" s="21" t="s">
        <v>87</v>
      </c>
      <c r="B8" s="10">
        <v>315</v>
      </c>
      <c r="C8" s="10">
        <v>1101.3</v>
      </c>
      <c r="D8" s="10">
        <v>700.7</v>
      </c>
      <c r="E8" s="10">
        <f t="shared" si="0"/>
        <v>2117</v>
      </c>
      <c r="F8" s="10">
        <v>390.1</v>
      </c>
      <c r="G8" s="10">
        <v>326.9</v>
      </c>
      <c r="H8" s="10">
        <v>561.6</v>
      </c>
      <c r="I8" s="10">
        <f t="shared" si="1"/>
        <v>1278.6</v>
      </c>
      <c r="J8" s="10">
        <v>361.3</v>
      </c>
      <c r="K8" s="10">
        <v>1379.7</v>
      </c>
      <c r="L8" s="10">
        <v>167.4</v>
      </c>
      <c r="M8" s="10">
        <f t="shared" si="2"/>
        <v>1908.4</v>
      </c>
      <c r="N8" s="10">
        <v>389.9</v>
      </c>
      <c r="O8" s="10">
        <v>587.7</v>
      </c>
      <c r="P8" s="10">
        <v>480.1</v>
      </c>
      <c r="Q8" s="10">
        <f t="shared" si="3"/>
        <v>1457.7</v>
      </c>
    </row>
    <row r="9" spans="1:17" ht="12.75">
      <c r="A9" s="6" t="s">
        <v>88</v>
      </c>
      <c r="B9" s="10">
        <v>72.1</v>
      </c>
      <c r="C9" s="10">
        <v>77.8</v>
      </c>
      <c r="D9" s="10">
        <v>154.5</v>
      </c>
      <c r="E9" s="10">
        <f t="shared" si="0"/>
        <v>304.4</v>
      </c>
      <c r="F9" s="10">
        <v>99.2</v>
      </c>
      <c r="G9" s="10">
        <v>81.9</v>
      </c>
      <c r="H9" s="10">
        <v>103.9</v>
      </c>
      <c r="I9" s="10">
        <f t="shared" si="1"/>
        <v>285</v>
      </c>
      <c r="J9" s="10">
        <v>22.4</v>
      </c>
      <c r="K9" s="10">
        <v>63.5</v>
      </c>
      <c r="L9" s="10">
        <v>93.5</v>
      </c>
      <c r="M9" s="10">
        <f t="shared" si="2"/>
        <v>179.4</v>
      </c>
      <c r="N9" s="10">
        <v>117.7</v>
      </c>
      <c r="O9" s="10">
        <v>224.5</v>
      </c>
      <c r="P9" s="10">
        <v>739.2</v>
      </c>
      <c r="Q9" s="10">
        <f t="shared" si="3"/>
        <v>1081.4</v>
      </c>
    </row>
    <row r="10" spans="1:17" ht="12.75">
      <c r="A10" s="6" t="s">
        <v>89</v>
      </c>
      <c r="B10" s="10">
        <v>58.7</v>
      </c>
      <c r="C10" s="10">
        <v>84.6</v>
      </c>
      <c r="D10" s="10">
        <v>139.7</v>
      </c>
      <c r="E10" s="10">
        <f t="shared" si="0"/>
        <v>283</v>
      </c>
      <c r="F10" s="10">
        <v>25.3</v>
      </c>
      <c r="G10" s="10">
        <v>92.8</v>
      </c>
      <c r="H10" s="10">
        <v>54.1</v>
      </c>
      <c r="I10" s="10">
        <f t="shared" si="1"/>
        <v>172.2</v>
      </c>
      <c r="J10" s="10">
        <v>115.3</v>
      </c>
      <c r="K10" s="10">
        <v>39.6</v>
      </c>
      <c r="L10" s="10">
        <v>20</v>
      </c>
      <c r="M10" s="10">
        <f t="shared" si="2"/>
        <v>174.9</v>
      </c>
      <c r="N10" s="10">
        <v>80.9</v>
      </c>
      <c r="O10" s="10">
        <v>76.4</v>
      </c>
      <c r="P10" s="10">
        <v>119.8</v>
      </c>
      <c r="Q10" s="10">
        <f t="shared" si="3"/>
        <v>277.1</v>
      </c>
    </row>
    <row r="11" spans="1:17" ht="12.75">
      <c r="A11" s="6" t="s">
        <v>90</v>
      </c>
      <c r="B11" s="10">
        <v>56.3</v>
      </c>
      <c r="C11" s="10">
        <v>20.1</v>
      </c>
      <c r="D11" s="10">
        <v>25.7</v>
      </c>
      <c r="E11" s="10">
        <f t="shared" si="0"/>
        <v>102.10000000000001</v>
      </c>
      <c r="F11" s="10">
        <v>15.2</v>
      </c>
      <c r="G11" s="10">
        <v>36.4</v>
      </c>
      <c r="H11" s="10">
        <v>20.2</v>
      </c>
      <c r="I11" s="10">
        <f t="shared" si="1"/>
        <v>71.8</v>
      </c>
      <c r="J11" s="10">
        <v>16.5</v>
      </c>
      <c r="K11" s="10"/>
      <c r="L11" s="10">
        <v>23.7</v>
      </c>
      <c r="M11" s="10">
        <f t="shared" si="2"/>
        <v>40.2</v>
      </c>
      <c r="N11" s="10">
        <v>15.5</v>
      </c>
      <c r="O11" s="10">
        <v>25.1</v>
      </c>
      <c r="P11" s="10">
        <v>22.1</v>
      </c>
      <c r="Q11" s="10">
        <f t="shared" si="3"/>
        <v>62.7</v>
      </c>
    </row>
    <row r="12" spans="1:17" ht="12.75">
      <c r="A12" s="6" t="s">
        <v>91</v>
      </c>
      <c r="B12" s="10">
        <v>9.4</v>
      </c>
      <c r="C12" s="10">
        <v>36.5</v>
      </c>
      <c r="D12" s="10">
        <v>142.2</v>
      </c>
      <c r="E12" s="10">
        <f t="shared" si="0"/>
        <v>188.1</v>
      </c>
      <c r="F12" s="10">
        <v>12.3</v>
      </c>
      <c r="G12" s="10">
        <v>45.58</v>
      </c>
      <c r="H12" s="10">
        <v>59.4</v>
      </c>
      <c r="I12" s="10">
        <f t="shared" si="1"/>
        <v>117.28</v>
      </c>
      <c r="J12" s="10">
        <v>10.8</v>
      </c>
      <c r="K12" s="10">
        <v>48.5</v>
      </c>
      <c r="L12" s="10">
        <v>21.2</v>
      </c>
      <c r="M12" s="10">
        <f t="shared" si="2"/>
        <v>80.5</v>
      </c>
      <c r="N12" s="10">
        <v>14.6</v>
      </c>
      <c r="O12" s="10">
        <v>19.6</v>
      </c>
      <c r="P12" s="10">
        <v>18.5</v>
      </c>
      <c r="Q12" s="10">
        <f t="shared" si="3"/>
        <v>52.7</v>
      </c>
    </row>
    <row r="13" spans="1:17" ht="12.75">
      <c r="A13" s="6" t="s">
        <v>92</v>
      </c>
      <c r="B13" s="10">
        <v>89.3</v>
      </c>
      <c r="C13" s="10">
        <v>312.1</v>
      </c>
      <c r="D13" s="10">
        <v>184.3</v>
      </c>
      <c r="E13" s="10">
        <f t="shared" si="0"/>
        <v>585.7</v>
      </c>
      <c r="F13" s="10">
        <v>415.4</v>
      </c>
      <c r="G13" s="10">
        <v>246.4</v>
      </c>
      <c r="H13" s="10">
        <v>959.5</v>
      </c>
      <c r="I13" s="10">
        <f t="shared" si="1"/>
        <v>1621.3</v>
      </c>
      <c r="J13" s="10">
        <v>1116.3</v>
      </c>
      <c r="K13" s="10">
        <v>389.6</v>
      </c>
      <c r="L13" s="10">
        <v>95.7</v>
      </c>
      <c r="M13" s="10">
        <f t="shared" si="2"/>
        <v>1601.6000000000001</v>
      </c>
      <c r="N13" s="10">
        <v>215.1</v>
      </c>
      <c r="O13" s="10">
        <v>164</v>
      </c>
      <c r="P13" s="10">
        <v>235.9</v>
      </c>
      <c r="Q13" s="10">
        <f t="shared" si="3"/>
        <v>615</v>
      </c>
    </row>
    <row r="14" spans="1:17" ht="12.75" customHeight="1">
      <c r="A14" s="24" t="s">
        <v>93</v>
      </c>
      <c r="B14" s="10">
        <v>0.1</v>
      </c>
      <c r="C14" s="10">
        <v>4.4</v>
      </c>
      <c r="D14" s="10">
        <v>12.5</v>
      </c>
      <c r="E14" s="10">
        <f t="shared" si="0"/>
        <v>17</v>
      </c>
      <c r="F14" s="10">
        <v>5.8</v>
      </c>
      <c r="G14" s="10">
        <v>8.2</v>
      </c>
      <c r="H14" s="10">
        <v>1.9</v>
      </c>
      <c r="I14" s="10">
        <f t="shared" si="1"/>
        <v>15.9</v>
      </c>
      <c r="J14" s="10">
        <v>18.6</v>
      </c>
      <c r="K14" s="10">
        <v>3.7</v>
      </c>
      <c r="L14" s="10">
        <v>10.2</v>
      </c>
      <c r="M14" s="10">
        <f t="shared" si="2"/>
        <v>32.5</v>
      </c>
      <c r="N14" s="10">
        <v>1.8</v>
      </c>
      <c r="O14" s="10">
        <v>4.9</v>
      </c>
      <c r="P14" s="10">
        <v>0.9</v>
      </c>
      <c r="Q14" s="10">
        <f t="shared" si="3"/>
        <v>7.6000000000000005</v>
      </c>
    </row>
    <row r="15" spans="1:17" ht="12.75">
      <c r="A15" s="6" t="s">
        <v>94</v>
      </c>
      <c r="B15" s="10">
        <v>33.4</v>
      </c>
      <c r="C15" s="10">
        <v>132.1</v>
      </c>
      <c r="D15" s="10">
        <v>34.7</v>
      </c>
      <c r="E15" s="10">
        <f t="shared" si="0"/>
        <v>200.2</v>
      </c>
      <c r="F15" s="10">
        <v>12.1</v>
      </c>
      <c r="G15" s="10">
        <v>24.2</v>
      </c>
      <c r="H15" s="10">
        <v>47.1</v>
      </c>
      <c r="I15" s="10">
        <f t="shared" si="1"/>
        <v>83.4</v>
      </c>
      <c r="J15" s="10">
        <v>116.1</v>
      </c>
      <c r="K15" s="10">
        <v>131.5</v>
      </c>
      <c r="L15" s="10">
        <v>47.7</v>
      </c>
      <c r="M15" s="10">
        <f t="shared" si="2"/>
        <v>295.3</v>
      </c>
      <c r="N15" s="10">
        <v>31.1</v>
      </c>
      <c r="O15" s="10">
        <v>51.2</v>
      </c>
      <c r="P15" s="10">
        <v>81.2</v>
      </c>
      <c r="Q15" s="10">
        <f t="shared" si="3"/>
        <v>163.5</v>
      </c>
    </row>
    <row r="16" spans="1:17" ht="12" customHeight="1">
      <c r="A16" s="6" t="s">
        <v>95</v>
      </c>
      <c r="B16" s="10">
        <v>2.7</v>
      </c>
      <c r="C16" s="10">
        <v>0</v>
      </c>
      <c r="D16" s="10">
        <v>0</v>
      </c>
      <c r="E16" s="10">
        <f t="shared" si="0"/>
        <v>2.7</v>
      </c>
      <c r="F16" s="10">
        <v>0</v>
      </c>
      <c r="G16" s="10">
        <v>0</v>
      </c>
      <c r="H16" s="10">
        <v>0.7</v>
      </c>
      <c r="I16" s="10">
        <f t="shared" si="1"/>
        <v>0.7</v>
      </c>
      <c r="J16" s="10"/>
      <c r="K16" s="10">
        <v>0.2</v>
      </c>
      <c r="L16" s="10">
        <v>0</v>
      </c>
      <c r="M16" s="10">
        <f t="shared" si="2"/>
        <v>0.2</v>
      </c>
      <c r="N16" s="10">
        <v>4.5</v>
      </c>
      <c r="O16" s="10">
        <v>5</v>
      </c>
      <c r="P16" s="10">
        <v>1.2</v>
      </c>
      <c r="Q16" s="10">
        <f t="shared" si="3"/>
        <v>10.7</v>
      </c>
    </row>
    <row r="17" spans="1:17" ht="12.75">
      <c r="A17" s="6" t="s">
        <v>96</v>
      </c>
      <c r="B17" s="10">
        <v>536</v>
      </c>
      <c r="C17" s="10">
        <v>328.72</v>
      </c>
      <c r="D17" s="10">
        <v>341.1</v>
      </c>
      <c r="E17" s="10">
        <f t="shared" si="0"/>
        <v>1205.8200000000002</v>
      </c>
      <c r="F17" s="10">
        <v>885.5</v>
      </c>
      <c r="G17" s="10">
        <v>609.5</v>
      </c>
      <c r="H17" s="10">
        <v>266.5</v>
      </c>
      <c r="I17" s="10">
        <f t="shared" si="1"/>
        <v>1761.5</v>
      </c>
      <c r="J17" s="10">
        <v>232.4</v>
      </c>
      <c r="K17" s="10">
        <v>527.4</v>
      </c>
      <c r="L17" s="10">
        <v>342</v>
      </c>
      <c r="M17" s="10">
        <f t="shared" si="2"/>
        <v>1101.8</v>
      </c>
      <c r="N17" s="10">
        <v>606</v>
      </c>
      <c r="O17" s="10">
        <v>557.8</v>
      </c>
      <c r="P17" s="10">
        <v>692.1</v>
      </c>
      <c r="Q17" s="10">
        <f t="shared" si="3"/>
        <v>1855.9</v>
      </c>
    </row>
    <row r="18" spans="1:17" ht="12.75">
      <c r="A18" s="6" t="s">
        <v>97</v>
      </c>
      <c r="B18" s="10">
        <v>90</v>
      </c>
      <c r="C18" s="10">
        <v>46.6</v>
      </c>
      <c r="D18" s="10">
        <v>60.9</v>
      </c>
      <c r="E18" s="10">
        <f t="shared" si="0"/>
        <v>197.5</v>
      </c>
      <c r="F18" s="10">
        <v>12.5</v>
      </c>
      <c r="G18" s="10">
        <v>14.4</v>
      </c>
      <c r="H18" s="10">
        <v>9.8</v>
      </c>
      <c r="I18" s="10">
        <f t="shared" si="1"/>
        <v>36.7</v>
      </c>
      <c r="J18" s="10">
        <v>17.2</v>
      </c>
      <c r="K18" s="10">
        <v>57.8</v>
      </c>
      <c r="L18" s="10">
        <v>14.9</v>
      </c>
      <c r="M18" s="10">
        <f t="shared" si="2"/>
        <v>89.9</v>
      </c>
      <c r="N18" s="10">
        <v>13.5</v>
      </c>
      <c r="O18" s="10">
        <v>12.4</v>
      </c>
      <c r="P18" s="10">
        <v>29.8</v>
      </c>
      <c r="Q18" s="10">
        <f t="shared" si="3"/>
        <v>55.7</v>
      </c>
    </row>
    <row r="19" spans="1:17" s="8" customFormat="1" ht="12.75">
      <c r="A19" s="5" t="s">
        <v>98</v>
      </c>
      <c r="B19" s="13">
        <f aca="true" t="shared" si="4" ref="B19:P19">SUM(B4:B18)</f>
        <v>4637.6</v>
      </c>
      <c r="C19" s="13">
        <f t="shared" si="4"/>
        <v>5257.920000000002</v>
      </c>
      <c r="D19" s="13">
        <f t="shared" si="4"/>
        <v>13280.900000000001</v>
      </c>
      <c r="E19" s="13">
        <f t="shared" si="4"/>
        <v>23176.42</v>
      </c>
      <c r="F19" s="13">
        <f t="shared" si="4"/>
        <v>5393.592198</v>
      </c>
      <c r="G19" s="13">
        <f t="shared" si="4"/>
        <v>4504.08</v>
      </c>
      <c r="H19" s="13">
        <f t="shared" si="4"/>
        <v>15081</v>
      </c>
      <c r="I19" s="13">
        <f t="shared" si="4"/>
        <v>24978.672198</v>
      </c>
      <c r="J19" s="13">
        <f t="shared" si="4"/>
        <v>6442.100000000001</v>
      </c>
      <c r="K19" s="13">
        <f t="shared" si="4"/>
        <v>5184.7</v>
      </c>
      <c r="L19" s="13">
        <f t="shared" si="4"/>
        <v>15273.100000000002</v>
      </c>
      <c r="M19" s="13">
        <f t="shared" si="4"/>
        <v>26899.900000000005</v>
      </c>
      <c r="N19" s="13">
        <f t="shared" si="4"/>
        <v>5057.800000000001</v>
      </c>
      <c r="O19" s="13">
        <f t="shared" si="4"/>
        <v>5439.299999999999</v>
      </c>
      <c r="P19" s="13">
        <f t="shared" si="4"/>
        <v>17171.7</v>
      </c>
      <c r="Q19" s="13">
        <f>SUM(Q4:Q18)</f>
        <v>27668.800000000003</v>
      </c>
    </row>
    <row r="20" spans="1:19" ht="12.75">
      <c r="A20" s="6" t="s">
        <v>99</v>
      </c>
      <c r="B20" s="10">
        <v>5746.5</v>
      </c>
      <c r="C20" s="10">
        <v>7425.9</v>
      </c>
      <c r="D20" s="10">
        <v>7200.2</v>
      </c>
      <c r="E20" s="10">
        <f>SUM(B20:D20)</f>
        <v>20372.6</v>
      </c>
      <c r="F20" s="10">
        <v>7082.2</v>
      </c>
      <c r="G20" s="10">
        <v>7221.6</v>
      </c>
      <c r="H20" s="10">
        <v>8188.9</v>
      </c>
      <c r="I20" s="10">
        <f>SUM(F20:H20)</f>
        <v>22492.699999999997</v>
      </c>
      <c r="J20" s="10">
        <v>7511.8</v>
      </c>
      <c r="K20" s="10">
        <v>8220</v>
      </c>
      <c r="L20" s="10">
        <v>9087.3</v>
      </c>
      <c r="M20" s="10">
        <f>SUM(J20:L20)</f>
        <v>24819.1</v>
      </c>
      <c r="N20" s="10">
        <v>8819.5</v>
      </c>
      <c r="O20" s="10">
        <v>9322</v>
      </c>
      <c r="P20" s="10">
        <v>10228.2</v>
      </c>
      <c r="Q20" s="10">
        <f>SUM(N20:P20)</f>
        <v>28369.7</v>
      </c>
      <c r="S20" s="25"/>
    </row>
    <row r="21" spans="1:19" ht="12.75">
      <c r="A21" s="6" t="s">
        <v>100</v>
      </c>
      <c r="B21" s="10">
        <v>1078.4</v>
      </c>
      <c r="C21" s="10">
        <v>1635.6</v>
      </c>
      <c r="D21" s="10">
        <v>1978.4</v>
      </c>
      <c r="E21" s="10">
        <f>SUM(B21:D21)</f>
        <v>4692.4</v>
      </c>
      <c r="F21" s="10">
        <v>2103.3</v>
      </c>
      <c r="G21" s="10">
        <v>1967.1</v>
      </c>
      <c r="H21" s="10">
        <v>1862.8</v>
      </c>
      <c r="I21" s="10">
        <f>SUM(F21:H21)</f>
        <v>5933.2</v>
      </c>
      <c r="J21" s="10">
        <v>1970.8</v>
      </c>
      <c r="K21" s="10">
        <v>2228.8</v>
      </c>
      <c r="L21" s="10">
        <v>2158.6</v>
      </c>
      <c r="M21" s="10">
        <f>SUM(J21:L21)</f>
        <v>6358.200000000001</v>
      </c>
      <c r="N21" s="10">
        <v>2027.3</v>
      </c>
      <c r="O21" s="10">
        <v>2297.6</v>
      </c>
      <c r="P21" s="10">
        <v>2515</v>
      </c>
      <c r="Q21" s="10">
        <f>SUM(N21:P21)</f>
        <v>6839.9</v>
      </c>
      <c r="S21" s="25"/>
    </row>
    <row r="22" spans="1:19" s="8" customFormat="1" ht="12.75">
      <c r="A22" s="5" t="s">
        <v>98</v>
      </c>
      <c r="B22" s="13">
        <f aca="true" t="shared" si="5" ref="B22:P22">SUM(B20:B21)</f>
        <v>6824.9</v>
      </c>
      <c r="C22" s="13">
        <f t="shared" si="5"/>
        <v>9061.5</v>
      </c>
      <c r="D22" s="13">
        <f t="shared" si="5"/>
        <v>9178.6</v>
      </c>
      <c r="E22" s="13">
        <f t="shared" si="5"/>
        <v>25065</v>
      </c>
      <c r="F22" s="13">
        <f t="shared" si="5"/>
        <v>9185.5</v>
      </c>
      <c r="G22" s="13">
        <f t="shared" si="5"/>
        <v>9188.7</v>
      </c>
      <c r="H22" s="13">
        <f t="shared" si="5"/>
        <v>10051.699999999999</v>
      </c>
      <c r="I22" s="13">
        <f>SUM(I20:I21)</f>
        <v>28425.899999999998</v>
      </c>
      <c r="J22" s="13">
        <f>SUM(J20:J21)</f>
        <v>9482.6</v>
      </c>
      <c r="K22" s="13">
        <f>SUM(K20:K21)</f>
        <v>10448.8</v>
      </c>
      <c r="L22" s="13">
        <f>SUM(L20:L21)</f>
        <v>11245.9</v>
      </c>
      <c r="M22" s="13">
        <f t="shared" si="5"/>
        <v>31177.3</v>
      </c>
      <c r="N22" s="13">
        <f t="shared" si="5"/>
        <v>10846.8</v>
      </c>
      <c r="O22" s="13">
        <f t="shared" si="5"/>
        <v>11619.6</v>
      </c>
      <c r="P22" s="13">
        <f t="shared" si="5"/>
        <v>12743.2</v>
      </c>
      <c r="Q22" s="13">
        <f>SUM(Q20:Q21)</f>
        <v>35209.6</v>
      </c>
      <c r="S22" s="79"/>
    </row>
    <row r="23" spans="1:17" ht="14.25" customHeight="1">
      <c r="A23" s="5" t="s">
        <v>101</v>
      </c>
      <c r="B23" s="13">
        <f aca="true" t="shared" si="6" ref="B23:P23">+B19+B22</f>
        <v>11462.5</v>
      </c>
      <c r="C23" s="13">
        <f t="shared" si="6"/>
        <v>14319.420000000002</v>
      </c>
      <c r="D23" s="13">
        <f t="shared" si="6"/>
        <v>22459.5</v>
      </c>
      <c r="E23" s="13">
        <f t="shared" si="6"/>
        <v>48241.42</v>
      </c>
      <c r="F23" s="54">
        <f t="shared" si="6"/>
        <v>14579.092198</v>
      </c>
      <c r="G23" s="54">
        <f t="shared" si="6"/>
        <v>13692.78</v>
      </c>
      <c r="H23" s="54">
        <f t="shared" si="6"/>
        <v>25132.699999999997</v>
      </c>
      <c r="I23" s="13">
        <f>+I19+I22</f>
        <v>53404.572197999994</v>
      </c>
      <c r="J23" s="13">
        <f>+J19+J22</f>
        <v>15924.7</v>
      </c>
      <c r="K23" s="13">
        <f>+K19+K22</f>
        <v>15633.5</v>
      </c>
      <c r="L23" s="13">
        <f>+L19+L22</f>
        <v>26519</v>
      </c>
      <c r="M23" s="13">
        <f t="shared" si="6"/>
        <v>58077.200000000004</v>
      </c>
      <c r="N23" s="13">
        <f t="shared" si="6"/>
        <v>15904.6</v>
      </c>
      <c r="O23" s="13">
        <f t="shared" si="6"/>
        <v>17058.9</v>
      </c>
      <c r="P23" s="13">
        <f t="shared" si="6"/>
        <v>29914.9</v>
      </c>
      <c r="Q23" s="13">
        <f>+Q19+Q22</f>
        <v>62878.4</v>
      </c>
    </row>
    <row r="24" spans="1:17" ht="14.25" customHeight="1">
      <c r="A24" s="37" t="s">
        <v>102</v>
      </c>
      <c r="B24" s="38">
        <v>993.7</v>
      </c>
      <c r="C24" s="38">
        <v>993.7</v>
      </c>
      <c r="D24" s="38">
        <v>471.5</v>
      </c>
      <c r="E24" s="38">
        <f>SUM(B24:D24)</f>
        <v>2458.9</v>
      </c>
      <c r="F24" s="10">
        <v>471.5</v>
      </c>
      <c r="G24" s="10">
        <v>471.5</v>
      </c>
      <c r="H24" s="10">
        <v>471.5</v>
      </c>
      <c r="I24" s="38">
        <f>SUM(F24:H24)</f>
        <v>1414.5</v>
      </c>
      <c r="J24" s="38">
        <v>471.5</v>
      </c>
      <c r="K24" s="38">
        <v>471.5</v>
      </c>
      <c r="L24" s="38">
        <v>0</v>
      </c>
      <c r="M24" s="56">
        <f>SUM(J24:L24)</f>
        <v>943</v>
      </c>
      <c r="N24" s="38">
        <v>993.7</v>
      </c>
      <c r="O24" s="38">
        <v>993.7</v>
      </c>
      <c r="P24" s="38">
        <v>993.7</v>
      </c>
      <c r="Q24" s="56">
        <f>SUM(N24:P24)</f>
        <v>2981.1000000000004</v>
      </c>
    </row>
    <row r="25" spans="1:17" s="8" customFormat="1" ht="12.75">
      <c r="A25" s="5" t="s">
        <v>109</v>
      </c>
      <c r="B25" s="13">
        <f aca="true" t="shared" si="7" ref="B25:P25">+B23-B24</f>
        <v>10468.8</v>
      </c>
      <c r="C25" s="13">
        <f t="shared" si="7"/>
        <v>13325.720000000001</v>
      </c>
      <c r="D25" s="13">
        <f t="shared" si="7"/>
        <v>21988</v>
      </c>
      <c r="E25" s="13">
        <f t="shared" si="7"/>
        <v>45782.52</v>
      </c>
      <c r="F25" s="13">
        <f t="shared" si="7"/>
        <v>14107.592198</v>
      </c>
      <c r="G25" s="13">
        <f t="shared" si="7"/>
        <v>13221.28</v>
      </c>
      <c r="H25" s="13">
        <f t="shared" si="7"/>
        <v>24661.199999999997</v>
      </c>
      <c r="I25" s="13">
        <f t="shared" si="7"/>
        <v>51990.072197999994</v>
      </c>
      <c r="J25" s="13">
        <f t="shared" si="7"/>
        <v>15453.2</v>
      </c>
      <c r="K25" s="13">
        <f t="shared" si="7"/>
        <v>15162</v>
      </c>
      <c r="L25" s="13">
        <f t="shared" si="7"/>
        <v>26519</v>
      </c>
      <c r="M25" s="13">
        <f t="shared" si="7"/>
        <v>57134.200000000004</v>
      </c>
      <c r="N25" s="13">
        <f t="shared" si="7"/>
        <v>14910.9</v>
      </c>
      <c r="O25" s="13">
        <f t="shared" si="7"/>
        <v>16065.2</v>
      </c>
      <c r="P25" s="13">
        <f t="shared" si="7"/>
        <v>28921.2</v>
      </c>
      <c r="Q25" s="13">
        <f>+Q23-Q24</f>
        <v>59897.3</v>
      </c>
    </row>
    <row r="26" spans="1:16" s="8" customFormat="1" ht="14.25">
      <c r="A26" s="71" t="s">
        <v>110</v>
      </c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N26" s="16"/>
      <c r="O26" s="16"/>
      <c r="P26" s="16"/>
    </row>
    <row r="27" spans="1:16" s="8" customFormat="1" ht="12.75">
      <c r="A27" s="39"/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N27" s="16"/>
      <c r="O27" s="16"/>
      <c r="P27" s="16"/>
    </row>
    <row r="28" spans="1:16" s="8" customFormat="1" ht="12.75">
      <c r="A28" s="39"/>
      <c r="B28" s="15"/>
      <c r="C28" s="15"/>
      <c r="D28" s="15"/>
      <c r="E28" s="15"/>
      <c r="F28" s="15"/>
      <c r="G28" s="16"/>
      <c r="H28" s="16"/>
      <c r="I28" s="16"/>
      <c r="J28" s="16"/>
      <c r="K28" s="16"/>
      <c r="L28" s="16"/>
      <c r="N28" s="16"/>
      <c r="O28" s="16"/>
      <c r="P28" s="16"/>
    </row>
    <row r="29" spans="1:17" s="9" customFormat="1" ht="12.75">
      <c r="A29" s="73" t="s">
        <v>103</v>
      </c>
      <c r="B29" s="17"/>
      <c r="F29" s="18"/>
      <c r="G29" s="18"/>
      <c r="H29" s="18"/>
      <c r="I29" s="18"/>
      <c r="J29" s="18"/>
      <c r="K29" s="18"/>
      <c r="M29" s="2"/>
      <c r="N29" s="18"/>
      <c r="O29" s="18"/>
      <c r="Q29" s="82" t="s">
        <v>82</v>
      </c>
    </row>
    <row r="30" spans="1:17" s="9" customFormat="1" ht="12.75" customHeight="1">
      <c r="A30" s="89" t="s">
        <v>104</v>
      </c>
      <c r="B30" s="90" t="s">
        <v>105</v>
      </c>
      <c r="C30" s="91"/>
      <c r="D30" s="91"/>
      <c r="E30" s="92"/>
      <c r="F30" s="90" t="s">
        <v>106</v>
      </c>
      <c r="G30" s="91"/>
      <c r="H30" s="91"/>
      <c r="I30" s="92"/>
      <c r="J30" s="88" t="s">
        <v>107</v>
      </c>
      <c r="K30" s="88"/>
      <c r="L30" s="88"/>
      <c r="M30" s="88"/>
      <c r="N30" s="88" t="s">
        <v>81</v>
      </c>
      <c r="O30" s="88"/>
      <c r="P30" s="88"/>
      <c r="Q30" s="88"/>
    </row>
    <row r="31" spans="1:17" s="9" customFormat="1" ht="12.75" customHeight="1">
      <c r="A31" s="89"/>
      <c r="B31" s="50" t="s">
        <v>75</v>
      </c>
      <c r="C31" s="50" t="s">
        <v>74</v>
      </c>
      <c r="D31" s="50" t="s">
        <v>73</v>
      </c>
      <c r="E31" s="50" t="s">
        <v>66</v>
      </c>
      <c r="F31" s="50" t="s">
        <v>72</v>
      </c>
      <c r="G31" s="50" t="s">
        <v>71</v>
      </c>
      <c r="H31" s="50" t="s">
        <v>70</v>
      </c>
      <c r="I31" s="50" t="s">
        <v>66</v>
      </c>
      <c r="J31" s="50" t="s">
        <v>69</v>
      </c>
      <c r="K31" s="50" t="s">
        <v>68</v>
      </c>
      <c r="L31" s="50" t="s">
        <v>67</v>
      </c>
      <c r="M31" s="50" t="s">
        <v>66</v>
      </c>
      <c r="N31" s="50" t="s">
        <v>65</v>
      </c>
      <c r="O31" s="50" t="s">
        <v>64</v>
      </c>
      <c r="P31" s="50" t="s">
        <v>63</v>
      </c>
      <c r="Q31" s="50" t="s">
        <v>66</v>
      </c>
    </row>
    <row r="32" spans="1:18" ht="12.75">
      <c r="A32" s="6" t="s">
        <v>108</v>
      </c>
      <c r="B32" s="40"/>
      <c r="C32" s="41"/>
      <c r="D32" s="41"/>
      <c r="E32" s="41"/>
      <c r="F32" s="42"/>
      <c r="G32" s="43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9"/>
    </row>
    <row r="33" spans="1:18" ht="12.75">
      <c r="A33" s="6" t="s">
        <v>111</v>
      </c>
      <c r="B33" s="20">
        <v>0</v>
      </c>
      <c r="C33" s="20">
        <v>0</v>
      </c>
      <c r="D33" s="20">
        <v>0</v>
      </c>
      <c r="E33" s="19">
        <f>SUM(B33:D33)</f>
        <v>0</v>
      </c>
      <c r="F33" s="19">
        <v>0</v>
      </c>
      <c r="G33" s="19">
        <v>0</v>
      </c>
      <c r="H33" s="19">
        <v>0</v>
      </c>
      <c r="I33" s="19">
        <f>SUM(F33:H33)</f>
        <v>0</v>
      </c>
      <c r="J33" s="19">
        <v>0</v>
      </c>
      <c r="K33" s="19">
        <v>0</v>
      </c>
      <c r="L33" s="19">
        <v>0</v>
      </c>
      <c r="M33" s="56">
        <f>SUM(J33:L33)</f>
        <v>0</v>
      </c>
      <c r="N33" s="19">
        <v>0</v>
      </c>
      <c r="O33" s="19">
        <v>0</v>
      </c>
      <c r="P33" s="19">
        <v>0</v>
      </c>
      <c r="Q33" s="56">
        <f>SUM(N33:P33)</f>
        <v>0</v>
      </c>
      <c r="R33" s="9"/>
    </row>
    <row r="34" spans="1:18" ht="12.75">
      <c r="A34" s="6" t="s">
        <v>112</v>
      </c>
      <c r="B34" s="20">
        <v>34.5</v>
      </c>
      <c r="C34" s="20">
        <v>15.8</v>
      </c>
      <c r="D34" s="20">
        <v>31.2</v>
      </c>
      <c r="E34" s="19">
        <f aca="true" t="shared" si="8" ref="E34:E40">SUM(B34:D34)</f>
        <v>81.5</v>
      </c>
      <c r="F34" s="19">
        <v>41.7</v>
      </c>
      <c r="G34" s="19">
        <v>8.8</v>
      </c>
      <c r="H34" s="19">
        <v>28.8</v>
      </c>
      <c r="I34" s="19">
        <f aca="true" t="shared" si="9" ref="I34:I40">SUM(F34:H34)</f>
        <v>79.3</v>
      </c>
      <c r="J34" s="19">
        <v>59.3</v>
      </c>
      <c r="K34" s="19">
        <v>92.616</v>
      </c>
      <c r="L34" s="19">
        <v>58.8</v>
      </c>
      <c r="M34" s="56">
        <f aca="true" t="shared" si="10" ref="M34:M40">SUM(J34:L34)</f>
        <v>210.716</v>
      </c>
      <c r="N34" s="19">
        <v>0.2</v>
      </c>
      <c r="O34" s="19">
        <v>86.3</v>
      </c>
      <c r="P34" s="19">
        <v>99.4</v>
      </c>
      <c r="Q34" s="56">
        <f aca="true" t="shared" si="11" ref="Q34:Q40">SUM(N34:P34)</f>
        <v>185.9</v>
      </c>
      <c r="R34" s="9"/>
    </row>
    <row r="35" spans="1:18" ht="12.75">
      <c r="A35" s="21" t="s">
        <v>113</v>
      </c>
      <c r="B35" s="20">
        <v>332.4</v>
      </c>
      <c r="C35" s="20">
        <v>541</v>
      </c>
      <c r="D35" s="20">
        <v>445.1</v>
      </c>
      <c r="E35" s="19">
        <f t="shared" si="8"/>
        <v>1318.5</v>
      </c>
      <c r="F35" s="19">
        <v>338.9</v>
      </c>
      <c r="G35" s="19">
        <v>239.5</v>
      </c>
      <c r="H35" s="19">
        <v>658.2</v>
      </c>
      <c r="I35" s="19">
        <f t="shared" si="9"/>
        <v>1236.6</v>
      </c>
      <c r="J35" s="19">
        <v>529.9</v>
      </c>
      <c r="K35" s="19">
        <v>414.839</v>
      </c>
      <c r="L35" s="19">
        <v>207.6</v>
      </c>
      <c r="M35" s="56">
        <f t="shared" si="10"/>
        <v>1152.339</v>
      </c>
      <c r="N35" s="19">
        <v>294.3</v>
      </c>
      <c r="O35" s="19">
        <v>425.5</v>
      </c>
      <c r="P35" s="19">
        <v>307.3</v>
      </c>
      <c r="Q35" s="56">
        <f t="shared" si="11"/>
        <v>1027.1</v>
      </c>
      <c r="R35" s="9"/>
    </row>
    <row r="36" spans="1:18" ht="12.75">
      <c r="A36" s="6" t="s">
        <v>76</v>
      </c>
      <c r="B36" s="20">
        <v>0</v>
      </c>
      <c r="C36" s="20">
        <v>0.051128</v>
      </c>
      <c r="D36" s="20">
        <v>0</v>
      </c>
      <c r="E36" s="19">
        <f t="shared" si="8"/>
        <v>0.051128</v>
      </c>
      <c r="F36" s="19">
        <v>3.3</v>
      </c>
      <c r="G36" s="19">
        <v>3</v>
      </c>
      <c r="H36" s="19">
        <v>4.4</v>
      </c>
      <c r="I36" s="19">
        <f t="shared" si="9"/>
        <v>10.7</v>
      </c>
      <c r="J36" s="19">
        <v>8.3</v>
      </c>
      <c r="K36" s="19">
        <v>7.1</v>
      </c>
      <c r="L36" s="19">
        <v>20.6</v>
      </c>
      <c r="M36" s="56">
        <f t="shared" si="10"/>
        <v>36</v>
      </c>
      <c r="N36" s="19">
        <v>8.8</v>
      </c>
      <c r="O36" s="19">
        <v>86.7</v>
      </c>
      <c r="P36" s="19">
        <v>89.1</v>
      </c>
      <c r="Q36" s="56">
        <f t="shared" si="11"/>
        <v>184.6</v>
      </c>
      <c r="R36" s="9"/>
    </row>
    <row r="37" spans="1:18" ht="12.75">
      <c r="A37" s="6" t="s">
        <v>114</v>
      </c>
      <c r="B37" s="20">
        <v>0</v>
      </c>
      <c r="C37" s="20">
        <v>0</v>
      </c>
      <c r="D37" s="20">
        <v>0</v>
      </c>
      <c r="E37" s="19">
        <f t="shared" si="8"/>
        <v>0</v>
      </c>
      <c r="F37" s="19">
        <v>0.432</v>
      </c>
      <c r="G37" s="19">
        <v>0</v>
      </c>
      <c r="H37" s="19">
        <v>0.1</v>
      </c>
      <c r="I37" s="19">
        <f t="shared" si="9"/>
        <v>0.532</v>
      </c>
      <c r="J37" s="19">
        <v>0.5</v>
      </c>
      <c r="K37" s="19">
        <v>1.5</v>
      </c>
      <c r="L37" s="19">
        <v>1.6</v>
      </c>
      <c r="M37" s="56">
        <f t="shared" si="10"/>
        <v>3.6</v>
      </c>
      <c r="N37" s="19">
        <v>0.3</v>
      </c>
      <c r="O37" s="19">
        <v>33.5</v>
      </c>
      <c r="P37" s="19">
        <v>0</v>
      </c>
      <c r="Q37" s="56">
        <f t="shared" si="11"/>
        <v>33.8</v>
      </c>
      <c r="R37" s="9"/>
    </row>
    <row r="38" spans="1:18" ht="12.75">
      <c r="A38" s="6" t="s">
        <v>115</v>
      </c>
      <c r="B38" s="20">
        <v>0.702553</v>
      </c>
      <c r="C38" s="20">
        <v>3.1</v>
      </c>
      <c r="D38" s="20">
        <v>2.6</v>
      </c>
      <c r="E38" s="19">
        <f t="shared" si="8"/>
        <v>6.402553</v>
      </c>
      <c r="F38" s="19">
        <v>3.7</v>
      </c>
      <c r="G38" s="19">
        <v>3.1</v>
      </c>
      <c r="H38" s="19">
        <v>2.6</v>
      </c>
      <c r="I38" s="19">
        <f t="shared" si="9"/>
        <v>9.4</v>
      </c>
      <c r="J38" s="19">
        <v>3.1</v>
      </c>
      <c r="K38" s="19">
        <v>2.7</v>
      </c>
      <c r="L38" s="19">
        <v>0</v>
      </c>
      <c r="M38" s="56">
        <f t="shared" si="10"/>
        <v>5.800000000000001</v>
      </c>
      <c r="N38" s="19">
        <v>2.3</v>
      </c>
      <c r="O38" s="19">
        <v>2.6</v>
      </c>
      <c r="P38" s="19">
        <v>2.7</v>
      </c>
      <c r="Q38" s="56">
        <f t="shared" si="11"/>
        <v>7.6000000000000005</v>
      </c>
      <c r="R38" s="9"/>
    </row>
    <row r="39" spans="1:18" ht="12.75">
      <c r="A39" s="6" t="s">
        <v>116</v>
      </c>
      <c r="B39" s="20">
        <v>2.1</v>
      </c>
      <c r="C39" s="20">
        <v>0.085353</v>
      </c>
      <c r="D39" s="20">
        <v>0</v>
      </c>
      <c r="E39" s="19">
        <f t="shared" si="8"/>
        <v>2.185353</v>
      </c>
      <c r="F39" s="19">
        <v>0</v>
      </c>
      <c r="G39" s="19">
        <v>0</v>
      </c>
      <c r="H39" s="19">
        <v>0</v>
      </c>
      <c r="I39" s="19">
        <f t="shared" si="9"/>
        <v>0</v>
      </c>
      <c r="J39" s="19">
        <v>0</v>
      </c>
      <c r="K39" s="19">
        <v>0</v>
      </c>
      <c r="L39" s="19">
        <v>0</v>
      </c>
      <c r="M39" s="56">
        <f t="shared" si="10"/>
        <v>0</v>
      </c>
      <c r="N39" s="19">
        <v>0</v>
      </c>
      <c r="O39" s="19">
        <v>0</v>
      </c>
      <c r="P39" s="19">
        <v>0</v>
      </c>
      <c r="Q39" s="56">
        <f t="shared" si="11"/>
        <v>0</v>
      </c>
      <c r="R39" s="9"/>
    </row>
    <row r="40" spans="1:18" ht="12.75">
      <c r="A40" s="6" t="s">
        <v>117</v>
      </c>
      <c r="B40" s="22">
        <v>40.7</v>
      </c>
      <c r="C40" s="22">
        <v>8.6</v>
      </c>
      <c r="D40" s="22">
        <v>0.30576</v>
      </c>
      <c r="E40" s="19">
        <f t="shared" si="8"/>
        <v>49.605760000000004</v>
      </c>
      <c r="F40" s="19">
        <v>120.2</v>
      </c>
      <c r="G40" s="19">
        <v>231.9</v>
      </c>
      <c r="H40" s="19">
        <v>3</v>
      </c>
      <c r="I40" s="19">
        <f t="shared" si="9"/>
        <v>355.1</v>
      </c>
      <c r="J40" s="19">
        <v>2.8</v>
      </c>
      <c r="K40" s="19">
        <v>3.4</v>
      </c>
      <c r="L40" s="19">
        <v>62.2</v>
      </c>
      <c r="M40" s="56">
        <f t="shared" si="10"/>
        <v>68.4</v>
      </c>
      <c r="N40" s="19">
        <v>28</v>
      </c>
      <c r="O40" s="19">
        <v>42.8</v>
      </c>
      <c r="P40" s="19">
        <v>58.7</v>
      </c>
      <c r="Q40" s="56">
        <f t="shared" si="11"/>
        <v>129.5</v>
      </c>
      <c r="R40" s="9"/>
    </row>
    <row r="41" spans="1:18" ht="12.75">
      <c r="A41" s="7" t="s">
        <v>98</v>
      </c>
      <c r="B41" s="68">
        <f>SUM(B33:B40)</f>
        <v>410.402553</v>
      </c>
      <c r="C41" s="68">
        <f>SUM(C33:C40)</f>
        <v>568.636481</v>
      </c>
      <c r="D41" s="68">
        <f>SUM(D33:D40)</f>
        <v>479.20576000000005</v>
      </c>
      <c r="E41" s="33">
        <f aca="true" t="shared" si="12" ref="E41:P41">SUM(E33:E40)</f>
        <v>1458.244794</v>
      </c>
      <c r="F41" s="33">
        <f t="shared" si="12"/>
        <v>508.23199999999997</v>
      </c>
      <c r="G41" s="33">
        <f t="shared" si="12"/>
        <v>486.3</v>
      </c>
      <c r="H41" s="33">
        <f t="shared" si="12"/>
        <v>697.1</v>
      </c>
      <c r="I41" s="33">
        <f t="shared" si="12"/>
        <v>1691.632</v>
      </c>
      <c r="J41" s="33">
        <f t="shared" si="12"/>
        <v>603.8999999999999</v>
      </c>
      <c r="K41" s="33">
        <f t="shared" si="12"/>
        <v>522.155</v>
      </c>
      <c r="L41" s="33">
        <f t="shared" si="12"/>
        <v>350.8</v>
      </c>
      <c r="M41" s="33">
        <f t="shared" si="12"/>
        <v>1476.8549999999998</v>
      </c>
      <c r="N41" s="33">
        <f t="shared" si="12"/>
        <v>333.90000000000003</v>
      </c>
      <c r="O41" s="33">
        <f t="shared" si="12"/>
        <v>677.4</v>
      </c>
      <c r="P41" s="33">
        <f t="shared" si="12"/>
        <v>557.2</v>
      </c>
      <c r="Q41" s="33">
        <f>SUM(Q33:Q40)</f>
        <v>1568.4999999999998</v>
      </c>
      <c r="R41" s="9"/>
    </row>
    <row r="42" spans="1:18" ht="12.75">
      <c r="A42" s="24" t="s">
        <v>155</v>
      </c>
      <c r="B42" s="67"/>
      <c r="C42" s="44"/>
      <c r="D42" s="44"/>
      <c r="E42" s="44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/>
      <c r="R42" s="9"/>
    </row>
    <row r="43" spans="1:18" ht="12.75">
      <c r="A43" s="24" t="s">
        <v>118</v>
      </c>
      <c r="B43" s="20">
        <v>205.1</v>
      </c>
      <c r="C43" s="20">
        <v>176.8</v>
      </c>
      <c r="D43" s="20">
        <v>193</v>
      </c>
      <c r="E43" s="19">
        <f>SUM(B43:D43)</f>
        <v>574.9</v>
      </c>
      <c r="F43" s="19">
        <v>133.2</v>
      </c>
      <c r="G43" s="19">
        <v>168.7</v>
      </c>
      <c r="H43" s="19">
        <v>177.6</v>
      </c>
      <c r="I43" s="19">
        <f>SUM(F43:H43)</f>
        <v>479.5</v>
      </c>
      <c r="J43" s="19">
        <v>157.7</v>
      </c>
      <c r="K43" s="19">
        <v>676.8</v>
      </c>
      <c r="L43" s="19">
        <v>31.2</v>
      </c>
      <c r="M43" s="14">
        <f>SUM(J43:L43)</f>
        <v>865.7</v>
      </c>
      <c r="N43" s="19">
        <v>222.7</v>
      </c>
      <c r="O43" s="19">
        <v>214.9</v>
      </c>
      <c r="P43" s="19">
        <v>194.3</v>
      </c>
      <c r="Q43" s="14">
        <f>SUM(N43:P43)</f>
        <v>631.9000000000001</v>
      </c>
      <c r="R43" s="9"/>
    </row>
    <row r="44" spans="1:18" ht="12.75">
      <c r="A44" s="24" t="s">
        <v>111</v>
      </c>
      <c r="B44" s="20">
        <v>3.5</v>
      </c>
      <c r="C44" s="20">
        <v>2.2</v>
      </c>
      <c r="D44" s="20">
        <v>3.6</v>
      </c>
      <c r="E44" s="19">
        <f aca="true" t="shared" si="13" ref="E44:E51">SUM(B44:D44)</f>
        <v>9.3</v>
      </c>
      <c r="F44" s="19">
        <v>1.8</v>
      </c>
      <c r="G44" s="19">
        <v>3.3</v>
      </c>
      <c r="H44" s="19">
        <v>6.9</v>
      </c>
      <c r="I44" s="19">
        <f aca="true" t="shared" si="14" ref="I44:I51">SUM(F44:H44)</f>
        <v>12</v>
      </c>
      <c r="J44" s="19">
        <v>0</v>
      </c>
      <c r="K44" s="19">
        <v>2.3</v>
      </c>
      <c r="L44" s="19">
        <v>0</v>
      </c>
      <c r="M44" s="14">
        <f aca="true" t="shared" si="15" ref="M44:M51">SUM(J44:L44)</f>
        <v>2.3</v>
      </c>
      <c r="N44" s="19">
        <v>2.5</v>
      </c>
      <c r="O44" s="19">
        <v>80.5</v>
      </c>
      <c r="P44" s="19">
        <v>20.4</v>
      </c>
      <c r="Q44" s="14">
        <f aca="true" t="shared" si="16" ref="Q44:Q51">SUM(N44:P44)</f>
        <v>103.4</v>
      </c>
      <c r="R44" s="9"/>
    </row>
    <row r="45" spans="1:18" ht="12.75">
      <c r="A45" s="6" t="s">
        <v>112</v>
      </c>
      <c r="B45" s="20">
        <v>0.1</v>
      </c>
      <c r="C45" s="20">
        <v>0.127833</v>
      </c>
      <c r="D45" s="20">
        <v>0.157884</v>
      </c>
      <c r="E45" s="19">
        <f t="shared" si="13"/>
        <v>0.385717</v>
      </c>
      <c r="F45" s="19">
        <v>171.4</v>
      </c>
      <c r="G45" s="19">
        <v>0.058141</v>
      </c>
      <c r="H45" s="19">
        <v>331.9</v>
      </c>
      <c r="I45" s="19">
        <f t="shared" si="14"/>
        <v>503.358141</v>
      </c>
      <c r="J45" s="19">
        <v>2.7</v>
      </c>
      <c r="K45" s="19">
        <v>0</v>
      </c>
      <c r="L45" s="19">
        <v>238.2</v>
      </c>
      <c r="M45" s="14">
        <f t="shared" si="15"/>
        <v>240.89999999999998</v>
      </c>
      <c r="N45" s="19">
        <v>0.1</v>
      </c>
      <c r="O45" s="19">
        <v>0.1</v>
      </c>
      <c r="P45" s="19">
        <v>19.4</v>
      </c>
      <c r="Q45" s="14">
        <f t="shared" si="16"/>
        <v>19.599999999999998</v>
      </c>
      <c r="R45" s="9"/>
    </row>
    <row r="46" spans="1:18" ht="12.75">
      <c r="A46" s="6" t="s">
        <v>119</v>
      </c>
      <c r="B46" s="20">
        <v>42.4</v>
      </c>
      <c r="C46" s="20">
        <v>73.8</v>
      </c>
      <c r="D46" s="20">
        <v>41.1</v>
      </c>
      <c r="E46" s="19">
        <f t="shared" si="13"/>
        <v>157.29999999999998</v>
      </c>
      <c r="F46" s="19">
        <v>24.1</v>
      </c>
      <c r="G46" s="19">
        <v>35.7</v>
      </c>
      <c r="H46" s="19">
        <v>0</v>
      </c>
      <c r="I46" s="19">
        <f t="shared" si="14"/>
        <v>59.800000000000004</v>
      </c>
      <c r="J46" s="19">
        <v>25.9</v>
      </c>
      <c r="K46" s="19">
        <v>18.5</v>
      </c>
      <c r="L46" s="19">
        <v>11.3</v>
      </c>
      <c r="M46" s="14">
        <f t="shared" si="15"/>
        <v>55.7</v>
      </c>
      <c r="N46" s="19">
        <v>24.5</v>
      </c>
      <c r="O46" s="19">
        <v>67.2</v>
      </c>
      <c r="P46" s="19">
        <v>66</v>
      </c>
      <c r="Q46" s="14">
        <f t="shared" si="16"/>
        <v>157.7</v>
      </c>
      <c r="R46" s="9"/>
    </row>
    <row r="47" spans="1:18" ht="12.75">
      <c r="A47" s="6" t="s">
        <v>120</v>
      </c>
      <c r="B47" s="20">
        <v>280</v>
      </c>
      <c r="C47" s="20">
        <v>173.7</v>
      </c>
      <c r="D47" s="20">
        <v>504.9</v>
      </c>
      <c r="E47" s="19">
        <f t="shared" si="13"/>
        <v>958.5999999999999</v>
      </c>
      <c r="F47" s="19">
        <v>438.9</v>
      </c>
      <c r="G47" s="19">
        <v>164.2</v>
      </c>
      <c r="H47" s="19">
        <v>329.5</v>
      </c>
      <c r="I47" s="19">
        <f t="shared" si="14"/>
        <v>932.5999999999999</v>
      </c>
      <c r="J47" s="19">
        <v>41.1</v>
      </c>
      <c r="K47" s="19">
        <v>307.8</v>
      </c>
      <c r="L47" s="19">
        <v>381.5</v>
      </c>
      <c r="M47" s="14">
        <f t="shared" si="15"/>
        <v>730.4000000000001</v>
      </c>
      <c r="N47" s="19">
        <v>505.5</v>
      </c>
      <c r="O47" s="19">
        <v>111.2</v>
      </c>
      <c r="P47" s="19">
        <v>201.8</v>
      </c>
      <c r="Q47" s="14">
        <f t="shared" si="16"/>
        <v>818.5</v>
      </c>
      <c r="R47" s="9"/>
    </row>
    <row r="48" spans="1:18" ht="12.75">
      <c r="A48" s="24" t="s">
        <v>121</v>
      </c>
      <c r="B48" s="20">
        <v>25.1</v>
      </c>
      <c r="C48" s="20">
        <v>0.1</v>
      </c>
      <c r="D48" s="20">
        <v>5.2</v>
      </c>
      <c r="E48" s="19">
        <f t="shared" si="13"/>
        <v>30.400000000000002</v>
      </c>
      <c r="F48" s="19">
        <v>3.4</v>
      </c>
      <c r="G48" s="19">
        <v>6.8</v>
      </c>
      <c r="H48" s="19">
        <v>12.8</v>
      </c>
      <c r="I48" s="19">
        <f t="shared" si="14"/>
        <v>23</v>
      </c>
      <c r="J48" s="19">
        <v>0</v>
      </c>
      <c r="K48" s="19">
        <v>5.9</v>
      </c>
      <c r="L48" s="19">
        <v>9.6</v>
      </c>
      <c r="M48" s="14">
        <f t="shared" si="15"/>
        <v>15.5</v>
      </c>
      <c r="N48" s="19">
        <v>8.9</v>
      </c>
      <c r="O48" s="19">
        <v>3.7</v>
      </c>
      <c r="P48" s="19">
        <v>2.3</v>
      </c>
      <c r="Q48" s="14">
        <f t="shared" si="16"/>
        <v>14.900000000000002</v>
      </c>
      <c r="R48" s="9"/>
    </row>
    <row r="49" spans="1:18" ht="12.75" customHeight="1">
      <c r="A49" s="6" t="s">
        <v>76</v>
      </c>
      <c r="B49" s="20">
        <v>73.2</v>
      </c>
      <c r="C49" s="20">
        <v>25.9</v>
      </c>
      <c r="D49" s="20">
        <v>15.9</v>
      </c>
      <c r="E49" s="19">
        <f t="shared" si="13"/>
        <v>115</v>
      </c>
      <c r="F49" s="19">
        <v>2.3</v>
      </c>
      <c r="G49" s="19">
        <v>0.4725</v>
      </c>
      <c r="H49" s="19">
        <v>0</v>
      </c>
      <c r="I49" s="19">
        <f t="shared" si="14"/>
        <v>2.7725</v>
      </c>
      <c r="J49" s="19">
        <v>0</v>
      </c>
      <c r="K49" s="19">
        <v>0.3</v>
      </c>
      <c r="L49" s="19">
        <v>3.6</v>
      </c>
      <c r="M49" s="14">
        <f t="shared" si="15"/>
        <v>3.9</v>
      </c>
      <c r="N49" s="19">
        <v>210.8</v>
      </c>
      <c r="O49" s="19">
        <v>26.2</v>
      </c>
      <c r="P49" s="19">
        <v>67.6</v>
      </c>
      <c r="Q49" s="14">
        <f t="shared" si="16"/>
        <v>304.6</v>
      </c>
      <c r="R49" s="9"/>
    </row>
    <row r="50" spans="1:18" ht="12.75" customHeight="1">
      <c r="A50" s="6" t="s">
        <v>122</v>
      </c>
      <c r="B50" s="20">
        <v>527.1</v>
      </c>
      <c r="C50" s="20">
        <v>850.1</v>
      </c>
      <c r="D50" s="20">
        <v>838.7</v>
      </c>
      <c r="E50" s="19">
        <f t="shared" si="13"/>
        <v>2215.9</v>
      </c>
      <c r="F50" s="19">
        <v>1043.7</v>
      </c>
      <c r="G50" s="19">
        <v>1330.8</v>
      </c>
      <c r="H50" s="19">
        <v>1178.4</v>
      </c>
      <c r="I50" s="19">
        <f t="shared" si="14"/>
        <v>3552.9</v>
      </c>
      <c r="J50" s="19">
        <v>1596.7</v>
      </c>
      <c r="K50" s="19">
        <v>2888.4</v>
      </c>
      <c r="L50" s="19">
        <v>825</v>
      </c>
      <c r="M50" s="14">
        <f t="shared" si="15"/>
        <v>5310.1</v>
      </c>
      <c r="N50" s="19">
        <v>413.3</v>
      </c>
      <c r="O50" s="19">
        <v>876.1</v>
      </c>
      <c r="P50" s="19">
        <v>927.4</v>
      </c>
      <c r="Q50" s="14">
        <f t="shared" si="16"/>
        <v>2216.8</v>
      </c>
      <c r="R50" s="9"/>
    </row>
    <row r="51" spans="1:18" ht="12.75" customHeight="1">
      <c r="A51" s="6" t="s">
        <v>123</v>
      </c>
      <c r="B51" s="20">
        <v>7104.9</v>
      </c>
      <c r="C51" s="20">
        <v>8744.3</v>
      </c>
      <c r="D51" s="20">
        <v>7577.02</v>
      </c>
      <c r="E51" s="19">
        <f t="shared" si="13"/>
        <v>23426.22</v>
      </c>
      <c r="F51" s="19">
        <v>7818.9</v>
      </c>
      <c r="G51" s="19">
        <v>8855.5</v>
      </c>
      <c r="H51" s="19">
        <v>6770.5</v>
      </c>
      <c r="I51" s="19">
        <f t="shared" si="14"/>
        <v>23444.9</v>
      </c>
      <c r="J51" s="19">
        <v>7824</v>
      </c>
      <c r="K51" s="19">
        <v>7897.5</v>
      </c>
      <c r="L51" s="19">
        <v>7060.9</v>
      </c>
      <c r="M51" s="14">
        <f t="shared" si="15"/>
        <v>22782.4</v>
      </c>
      <c r="N51" s="19">
        <v>6297.1</v>
      </c>
      <c r="O51" s="19">
        <v>8621.5</v>
      </c>
      <c r="P51" s="19">
        <v>8574.1</v>
      </c>
      <c r="Q51" s="14">
        <f t="shared" si="16"/>
        <v>23492.7</v>
      </c>
      <c r="R51" s="9"/>
    </row>
    <row r="52" spans="1:18" ht="12.75" customHeight="1">
      <c r="A52" s="7" t="s">
        <v>98</v>
      </c>
      <c r="B52" s="69">
        <f aca="true" t="shared" si="17" ref="B52:P52">SUM(B43:B51)</f>
        <v>8261.4</v>
      </c>
      <c r="C52" s="69">
        <f t="shared" si="17"/>
        <v>10047.027833</v>
      </c>
      <c r="D52" s="69">
        <f t="shared" si="17"/>
        <v>9179.577884</v>
      </c>
      <c r="E52" s="64">
        <f t="shared" si="17"/>
        <v>27488.005717</v>
      </c>
      <c r="F52" s="64">
        <f t="shared" si="17"/>
        <v>9637.699999999999</v>
      </c>
      <c r="G52" s="64">
        <f t="shared" si="17"/>
        <v>10565.530641</v>
      </c>
      <c r="H52" s="64">
        <f t="shared" si="17"/>
        <v>8807.6</v>
      </c>
      <c r="I52" s="64">
        <f t="shared" si="17"/>
        <v>29010.830641</v>
      </c>
      <c r="J52" s="64">
        <f t="shared" si="17"/>
        <v>9648.1</v>
      </c>
      <c r="K52" s="64">
        <f t="shared" si="17"/>
        <v>11797.5</v>
      </c>
      <c r="L52" s="64">
        <f t="shared" si="17"/>
        <v>8561.3</v>
      </c>
      <c r="M52" s="64">
        <f t="shared" si="17"/>
        <v>30006.9</v>
      </c>
      <c r="N52" s="64">
        <f t="shared" si="17"/>
        <v>7685.400000000001</v>
      </c>
      <c r="O52" s="64">
        <f t="shared" si="17"/>
        <v>10001.4</v>
      </c>
      <c r="P52" s="64">
        <f t="shared" si="17"/>
        <v>10073.300000000001</v>
      </c>
      <c r="Q52" s="64">
        <f>SUM(Q43:Q51)</f>
        <v>27760.100000000002</v>
      </c>
      <c r="R52" s="9"/>
    </row>
    <row r="53" spans="1:18" ht="12.75" customHeight="1">
      <c r="A53" s="34" t="s">
        <v>124</v>
      </c>
      <c r="B53" s="22">
        <v>1.4</v>
      </c>
      <c r="C53" s="22">
        <v>2</v>
      </c>
      <c r="D53" s="22">
        <v>2.6</v>
      </c>
      <c r="E53" s="23">
        <f>SUM(B53:D53)</f>
        <v>6</v>
      </c>
      <c r="F53" s="23">
        <v>13.1</v>
      </c>
      <c r="G53" s="23">
        <v>26.5</v>
      </c>
      <c r="H53" s="23">
        <v>11.4</v>
      </c>
      <c r="I53" s="23">
        <f>SUM(F53:H53)</f>
        <v>51</v>
      </c>
      <c r="J53" s="23">
        <v>2.5</v>
      </c>
      <c r="K53" s="23">
        <v>0</v>
      </c>
      <c r="L53" s="23">
        <v>0.1</v>
      </c>
      <c r="M53" s="14">
        <f>SUM(J53:L53)</f>
        <v>2.6</v>
      </c>
      <c r="N53" s="23">
        <v>56.1</v>
      </c>
      <c r="O53" s="23">
        <v>39.9</v>
      </c>
      <c r="P53" s="23">
        <v>100.5</v>
      </c>
      <c r="Q53" s="14">
        <f>SUM(N53:P53)</f>
        <v>196.5</v>
      </c>
      <c r="R53" s="9"/>
    </row>
    <row r="54" spans="1:18" ht="12.75" customHeight="1">
      <c r="A54" s="6" t="s">
        <v>125</v>
      </c>
      <c r="B54" s="22">
        <v>809.5</v>
      </c>
      <c r="C54" s="22">
        <v>967.82</v>
      </c>
      <c r="D54" s="22">
        <v>602.6</v>
      </c>
      <c r="E54" s="23">
        <f>SUM(B54:D54)</f>
        <v>2379.92</v>
      </c>
      <c r="F54" s="23">
        <v>763.3</v>
      </c>
      <c r="G54" s="23">
        <v>818.3</v>
      </c>
      <c r="H54" s="23">
        <v>801.1</v>
      </c>
      <c r="I54" s="23">
        <f>SUM(F54:H54)</f>
        <v>2382.7</v>
      </c>
      <c r="J54" s="23">
        <v>846.1</v>
      </c>
      <c r="K54" s="23">
        <v>44.3</v>
      </c>
      <c r="L54" s="23">
        <v>870</v>
      </c>
      <c r="M54" s="14">
        <f>SUM(J54:L54)</f>
        <v>1760.4</v>
      </c>
      <c r="N54" s="23">
        <v>821.3</v>
      </c>
      <c r="O54" s="23">
        <v>672.7</v>
      </c>
      <c r="P54" s="23">
        <v>843.4</v>
      </c>
      <c r="Q54" s="14">
        <f>SUM(N54:P54)</f>
        <v>2337.4</v>
      </c>
      <c r="R54" s="9"/>
    </row>
    <row r="55" spans="1:18" ht="12.75" customHeight="1">
      <c r="A55" s="26" t="s">
        <v>126</v>
      </c>
      <c r="B55" s="22">
        <v>1210.4</v>
      </c>
      <c r="C55" s="22">
        <v>1294.1</v>
      </c>
      <c r="D55" s="22">
        <v>1299.7</v>
      </c>
      <c r="E55" s="23">
        <f>SUM(B55:D55)</f>
        <v>3804.2</v>
      </c>
      <c r="F55" s="23">
        <v>1045</v>
      </c>
      <c r="G55" s="23">
        <v>1003.1</v>
      </c>
      <c r="H55" s="23">
        <v>1654.1</v>
      </c>
      <c r="I55" s="23">
        <f>SUM(F55:H55)</f>
        <v>3702.2</v>
      </c>
      <c r="J55" s="23">
        <v>1353.3</v>
      </c>
      <c r="K55" s="23">
        <v>1337.5</v>
      </c>
      <c r="L55" s="23">
        <v>1340.3</v>
      </c>
      <c r="M55" s="14">
        <f>SUM(J55:L55)</f>
        <v>4031.1000000000004</v>
      </c>
      <c r="N55" s="23">
        <v>1069.3</v>
      </c>
      <c r="O55" s="23">
        <v>1287.8</v>
      </c>
      <c r="P55" s="23">
        <v>1277</v>
      </c>
      <c r="Q55" s="14">
        <f>SUM(N55:P55)</f>
        <v>3634.1</v>
      </c>
      <c r="R55" s="9"/>
    </row>
    <row r="56" spans="1:18" ht="12.75" customHeight="1">
      <c r="A56" s="6" t="s">
        <v>127</v>
      </c>
      <c r="B56" s="22">
        <v>305.4</v>
      </c>
      <c r="C56" s="22">
        <v>283.2</v>
      </c>
      <c r="D56" s="22">
        <v>167.9</v>
      </c>
      <c r="E56" s="23">
        <f>SUM(B56:D56)</f>
        <v>756.4999999999999</v>
      </c>
      <c r="F56" s="23">
        <v>471.2</v>
      </c>
      <c r="G56" s="23">
        <v>181.5</v>
      </c>
      <c r="H56" s="23">
        <v>201.8</v>
      </c>
      <c r="I56" s="23">
        <f>SUM(F56:H56)</f>
        <v>854.5</v>
      </c>
      <c r="J56" s="23">
        <v>209.9</v>
      </c>
      <c r="K56" s="23">
        <v>188.5</v>
      </c>
      <c r="L56" s="23">
        <v>255.79</v>
      </c>
      <c r="M56" s="14">
        <f>SUM(J56:L56)</f>
        <v>654.1899999999999</v>
      </c>
      <c r="N56" s="23">
        <v>152.9</v>
      </c>
      <c r="O56" s="23">
        <v>200.4</v>
      </c>
      <c r="P56" s="23">
        <v>272.4</v>
      </c>
      <c r="Q56" s="14">
        <f>SUM(N56:P56)</f>
        <v>625.7</v>
      </c>
      <c r="R56" s="9"/>
    </row>
    <row r="57" spans="1:18" ht="12.75" customHeight="1">
      <c r="A57" s="7" t="s">
        <v>98</v>
      </c>
      <c r="B57" s="70">
        <f aca="true" t="shared" si="18" ref="B57:Q57">SUM(B53:B56)</f>
        <v>2326.7000000000003</v>
      </c>
      <c r="C57" s="70">
        <f t="shared" si="18"/>
        <v>2547.12</v>
      </c>
      <c r="D57" s="70">
        <f t="shared" si="18"/>
        <v>2072.8</v>
      </c>
      <c r="E57" s="47">
        <f t="shared" si="18"/>
        <v>6946.62</v>
      </c>
      <c r="F57" s="47">
        <f t="shared" si="18"/>
        <v>2292.6</v>
      </c>
      <c r="G57" s="47">
        <f t="shared" si="18"/>
        <v>2029.4</v>
      </c>
      <c r="H57" s="47">
        <f t="shared" si="18"/>
        <v>2668.4</v>
      </c>
      <c r="I57" s="47">
        <f t="shared" si="18"/>
        <v>6990.4</v>
      </c>
      <c r="J57" s="47">
        <f t="shared" si="18"/>
        <v>2411.8</v>
      </c>
      <c r="K57" s="47">
        <f t="shared" si="18"/>
        <v>1570.3</v>
      </c>
      <c r="L57" s="47">
        <f t="shared" si="18"/>
        <v>2466.19</v>
      </c>
      <c r="M57" s="47">
        <f t="shared" si="18"/>
        <v>6448.29</v>
      </c>
      <c r="N57" s="47">
        <f t="shared" si="18"/>
        <v>2099.6</v>
      </c>
      <c r="O57" s="47">
        <f t="shared" si="18"/>
        <v>2200.8</v>
      </c>
      <c r="P57" s="47">
        <f t="shared" si="18"/>
        <v>2493.3</v>
      </c>
      <c r="Q57" s="47">
        <f t="shared" si="18"/>
        <v>6793.7</v>
      </c>
      <c r="R57" s="9"/>
    </row>
    <row r="58" spans="1:18" ht="12.75" customHeight="1">
      <c r="A58" s="6" t="s">
        <v>128</v>
      </c>
      <c r="B58" s="22">
        <v>21</v>
      </c>
      <c r="C58" s="22">
        <v>8.7</v>
      </c>
      <c r="D58" s="22">
        <v>0</v>
      </c>
      <c r="E58" s="23">
        <f>SUM(B58:D58)</f>
        <v>29.7</v>
      </c>
      <c r="F58" s="19">
        <v>4.7</v>
      </c>
      <c r="G58" s="19">
        <v>4.7</v>
      </c>
      <c r="H58" s="19">
        <v>0.9</v>
      </c>
      <c r="I58" s="23">
        <f>SUM(F58:H58)</f>
        <v>10.3</v>
      </c>
      <c r="J58" s="19">
        <v>1.2</v>
      </c>
      <c r="K58" s="19">
        <v>0</v>
      </c>
      <c r="L58" s="19">
        <v>6.3</v>
      </c>
      <c r="M58" s="14">
        <f>SUM(J58:L58)</f>
        <v>7.5</v>
      </c>
      <c r="N58" s="19">
        <v>4.3</v>
      </c>
      <c r="O58" s="19">
        <v>6.5</v>
      </c>
      <c r="P58" s="19">
        <v>9.1</v>
      </c>
      <c r="Q58" s="14">
        <f>SUM(N58:P58)</f>
        <v>19.9</v>
      </c>
      <c r="R58" s="9"/>
    </row>
    <row r="59" spans="1:18" ht="12.75" customHeight="1">
      <c r="A59" s="5" t="s">
        <v>101</v>
      </c>
      <c r="B59" s="33">
        <f>B41+B52+B57+B58</f>
        <v>11019.502553</v>
      </c>
      <c r="C59" s="33">
        <f>C41+C52+C57+C58</f>
        <v>13171.484314000001</v>
      </c>
      <c r="D59" s="33">
        <f>D41+D52+D57+D58</f>
        <v>11731.583644000002</v>
      </c>
      <c r="E59" s="64">
        <f aca="true" t="shared" si="19" ref="E59:Q59">+E57+E52+E41+E58</f>
        <v>35922.570511</v>
      </c>
      <c r="F59" s="64">
        <f t="shared" si="19"/>
        <v>12443.232</v>
      </c>
      <c r="G59" s="64">
        <f t="shared" si="19"/>
        <v>13085.930640999999</v>
      </c>
      <c r="H59" s="64">
        <f t="shared" si="19"/>
        <v>12174</v>
      </c>
      <c r="I59" s="64">
        <f t="shared" si="19"/>
        <v>37703.162641</v>
      </c>
      <c r="J59" s="64">
        <f t="shared" si="19"/>
        <v>12665.000000000002</v>
      </c>
      <c r="K59" s="64">
        <f t="shared" si="19"/>
        <v>13889.955</v>
      </c>
      <c r="L59" s="64">
        <f t="shared" si="19"/>
        <v>11384.589999999998</v>
      </c>
      <c r="M59" s="64">
        <f t="shared" si="19"/>
        <v>37939.545000000006</v>
      </c>
      <c r="N59" s="64">
        <f t="shared" si="19"/>
        <v>10123.199999999999</v>
      </c>
      <c r="O59" s="64">
        <f t="shared" si="19"/>
        <v>12886.1</v>
      </c>
      <c r="P59" s="64">
        <f t="shared" si="19"/>
        <v>13132.900000000003</v>
      </c>
      <c r="Q59" s="64">
        <f t="shared" si="19"/>
        <v>36142.200000000004</v>
      </c>
      <c r="R59" s="9"/>
    </row>
    <row r="60" spans="1:17" ht="12.75" customHeight="1">
      <c r="A60" s="37" t="s">
        <v>129</v>
      </c>
      <c r="B60" s="28">
        <v>3553</v>
      </c>
      <c r="C60" s="14">
        <v>3552.98</v>
      </c>
      <c r="D60" s="14">
        <v>2173.4</v>
      </c>
      <c r="E60" s="14">
        <f>SUM(B60:D60)</f>
        <v>9279.38</v>
      </c>
      <c r="F60" s="14">
        <v>2173.4</v>
      </c>
      <c r="G60" s="14">
        <v>4175.1</v>
      </c>
      <c r="H60" s="23">
        <v>4175.1</v>
      </c>
      <c r="I60" s="14">
        <f>SUM(F60:H60)</f>
        <v>10523.6</v>
      </c>
      <c r="J60" s="23">
        <v>4175.1</v>
      </c>
      <c r="K60" s="23">
        <v>4175.1</v>
      </c>
      <c r="L60" s="23">
        <v>0</v>
      </c>
      <c r="M60" s="14">
        <f>SUM(J60:L60)</f>
        <v>8350.2</v>
      </c>
      <c r="N60" s="23">
        <v>3653</v>
      </c>
      <c r="O60" s="23">
        <v>3653</v>
      </c>
      <c r="P60" s="23">
        <v>3653</v>
      </c>
      <c r="Q60" s="14">
        <f>SUM(N60:P60)</f>
        <v>10959</v>
      </c>
    </row>
    <row r="61" spans="1:17" ht="12.75" customHeight="1">
      <c r="A61" s="5" t="s">
        <v>109</v>
      </c>
      <c r="B61" s="68">
        <f>B59-B60</f>
        <v>7466.502553</v>
      </c>
      <c r="C61" s="68">
        <f>C59-C60</f>
        <v>9618.504314000002</v>
      </c>
      <c r="D61" s="68">
        <f>D59-D60</f>
        <v>9558.183644000002</v>
      </c>
      <c r="E61" s="33">
        <f aca="true" t="shared" si="20" ref="E61:P61">+E59-E60</f>
        <v>26643.190511</v>
      </c>
      <c r="F61" s="33">
        <f t="shared" si="20"/>
        <v>10269.832</v>
      </c>
      <c r="G61" s="33">
        <f t="shared" si="20"/>
        <v>8910.830640999999</v>
      </c>
      <c r="H61" s="33">
        <f t="shared" si="20"/>
        <v>7998.9</v>
      </c>
      <c r="I61" s="33">
        <f t="shared" si="20"/>
        <v>27179.562641000004</v>
      </c>
      <c r="J61" s="33">
        <f t="shared" si="20"/>
        <v>8489.900000000001</v>
      </c>
      <c r="K61" s="33">
        <f t="shared" si="20"/>
        <v>9714.855</v>
      </c>
      <c r="L61" s="33">
        <f t="shared" si="20"/>
        <v>11384.589999999998</v>
      </c>
      <c r="M61" s="33">
        <f t="shared" si="20"/>
        <v>29589.345000000005</v>
      </c>
      <c r="N61" s="33">
        <f t="shared" si="20"/>
        <v>6470.199999999999</v>
      </c>
      <c r="O61" s="33">
        <f t="shared" si="20"/>
        <v>9233.1</v>
      </c>
      <c r="P61" s="33">
        <f t="shared" si="20"/>
        <v>9479.900000000003</v>
      </c>
      <c r="Q61" s="33">
        <f>+Q59-Q60</f>
        <v>25183.200000000004</v>
      </c>
    </row>
    <row r="62" spans="1:17" ht="12.75" customHeight="1">
      <c r="A62" s="76" t="s">
        <v>132</v>
      </c>
      <c r="B62" s="28">
        <v>0</v>
      </c>
      <c r="C62" s="28">
        <v>0</v>
      </c>
      <c r="D62" s="28">
        <v>0</v>
      </c>
      <c r="E62" s="14">
        <f>SUM(B62:D62)</f>
        <v>0</v>
      </c>
      <c r="F62" s="14">
        <v>204.3</v>
      </c>
      <c r="G62" s="14">
        <v>220.8</v>
      </c>
      <c r="H62" s="14">
        <v>541.1</v>
      </c>
      <c r="I62" s="14">
        <f>SUM(F62:H62)</f>
        <v>966.2</v>
      </c>
      <c r="J62" s="14">
        <v>417.3</v>
      </c>
      <c r="K62" s="14">
        <v>271.9</v>
      </c>
      <c r="L62" s="14">
        <v>126.5</v>
      </c>
      <c r="M62" s="14">
        <f>SUM(J62:L62)</f>
        <v>815.7</v>
      </c>
      <c r="N62" s="14">
        <v>139.3</v>
      </c>
      <c r="O62" s="14">
        <v>177.6</v>
      </c>
      <c r="P62" s="14">
        <v>187.1</v>
      </c>
      <c r="Q62" s="14">
        <f>SUM(N62:P62)</f>
        <v>504</v>
      </c>
    </row>
    <row r="63" spans="1:17" ht="12.75">
      <c r="A63" s="26" t="s">
        <v>130</v>
      </c>
      <c r="B63" s="22">
        <v>383.6</v>
      </c>
      <c r="C63" s="23">
        <v>1263.2</v>
      </c>
      <c r="D63" s="23">
        <v>797.5</v>
      </c>
      <c r="E63" s="23">
        <f>SUM(B63:D63)</f>
        <v>2444.3</v>
      </c>
      <c r="F63" s="23">
        <v>1218.6</v>
      </c>
      <c r="G63" s="23">
        <v>447.2</v>
      </c>
      <c r="H63" s="14">
        <v>449.5</v>
      </c>
      <c r="I63" s="23">
        <f>SUM(F63:H63)</f>
        <v>2115.3</v>
      </c>
      <c r="J63" s="14">
        <v>696.9</v>
      </c>
      <c r="K63" s="14">
        <v>474.2</v>
      </c>
      <c r="L63" s="14">
        <v>890</v>
      </c>
      <c r="M63" s="14">
        <f>SUM(J63:L64)</f>
        <v>34527.244999999995</v>
      </c>
      <c r="N63" s="14">
        <v>518.8</v>
      </c>
      <c r="O63" s="14">
        <v>610.2</v>
      </c>
      <c r="P63" s="14">
        <v>376.8</v>
      </c>
      <c r="Q63" s="14">
        <f>SUM(N63:P64)</f>
        <v>28698.800000000003</v>
      </c>
    </row>
    <row r="64" spans="1:17" ht="12.75">
      <c r="A64" s="5" t="s">
        <v>131</v>
      </c>
      <c r="B64" s="68">
        <f aca="true" t="shared" si="21" ref="B64:M64">SUM(B61:B63)</f>
        <v>7850.102553000001</v>
      </c>
      <c r="C64" s="68">
        <f t="shared" si="21"/>
        <v>10881.704314000002</v>
      </c>
      <c r="D64" s="68">
        <f t="shared" si="21"/>
        <v>10355.683644000002</v>
      </c>
      <c r="E64" s="68">
        <f t="shared" si="21"/>
        <v>29087.490511</v>
      </c>
      <c r="F64" s="68">
        <f t="shared" si="21"/>
        <v>11692.732</v>
      </c>
      <c r="G64" s="33">
        <f t="shared" si="21"/>
        <v>9578.830640999999</v>
      </c>
      <c r="H64" s="33">
        <f t="shared" si="21"/>
        <v>8989.5</v>
      </c>
      <c r="I64" s="33">
        <f t="shared" si="21"/>
        <v>30261.062641000004</v>
      </c>
      <c r="J64" s="33">
        <f t="shared" si="21"/>
        <v>9604.1</v>
      </c>
      <c r="K64" s="33">
        <f t="shared" si="21"/>
        <v>10460.955</v>
      </c>
      <c r="L64" s="33">
        <f t="shared" si="21"/>
        <v>12401.089999999998</v>
      </c>
      <c r="M64" s="33">
        <f t="shared" si="21"/>
        <v>64932.29</v>
      </c>
      <c r="N64" s="33">
        <f>N61+N62+N63</f>
        <v>7128.299999999999</v>
      </c>
      <c r="O64" s="33">
        <f>O61+O62+O63</f>
        <v>10020.900000000001</v>
      </c>
      <c r="P64" s="33">
        <f>P61+P62+P63</f>
        <v>10043.800000000003</v>
      </c>
      <c r="Q64" s="33">
        <f>Q61+Q63</f>
        <v>53882.00000000001</v>
      </c>
    </row>
    <row r="65" ht="12.75" customHeight="1">
      <c r="A65" s="71" t="s">
        <v>133</v>
      </c>
    </row>
    <row r="66" ht="12.75" customHeight="1">
      <c r="A66" s="71"/>
    </row>
    <row r="67" ht="12.75" customHeight="1">
      <c r="A67" s="71"/>
    </row>
    <row r="68" spans="1:17" ht="12.75" customHeight="1">
      <c r="A68" s="8" t="s">
        <v>156</v>
      </c>
      <c r="M68" s="2"/>
      <c r="Q68" s="82" t="s">
        <v>82</v>
      </c>
    </row>
    <row r="69" spans="1:17" ht="12.75" customHeight="1">
      <c r="A69" s="89" t="s">
        <v>134</v>
      </c>
      <c r="B69" s="90" t="s">
        <v>105</v>
      </c>
      <c r="C69" s="91"/>
      <c r="D69" s="91"/>
      <c r="E69" s="92"/>
      <c r="F69" s="90" t="s">
        <v>135</v>
      </c>
      <c r="G69" s="91"/>
      <c r="H69" s="91"/>
      <c r="I69" s="92"/>
      <c r="J69" s="90" t="s">
        <v>154</v>
      </c>
      <c r="K69" s="91"/>
      <c r="L69" s="91"/>
      <c r="M69" s="92"/>
      <c r="N69" s="90" t="s">
        <v>137</v>
      </c>
      <c r="O69" s="91"/>
      <c r="P69" s="91"/>
      <c r="Q69" s="92"/>
    </row>
    <row r="70" spans="1:17" ht="12.75" customHeight="1">
      <c r="A70" s="89"/>
      <c r="B70" s="50" t="s">
        <v>75</v>
      </c>
      <c r="C70" s="50" t="s">
        <v>74</v>
      </c>
      <c r="D70" s="50" t="s">
        <v>73</v>
      </c>
      <c r="E70" s="50" t="s">
        <v>66</v>
      </c>
      <c r="F70" s="50" t="s">
        <v>72</v>
      </c>
      <c r="G70" s="50" t="s">
        <v>71</v>
      </c>
      <c r="H70" s="50" t="s">
        <v>70</v>
      </c>
      <c r="I70" s="50" t="s">
        <v>66</v>
      </c>
      <c r="J70" s="50" t="s">
        <v>69</v>
      </c>
      <c r="K70" s="50" t="s">
        <v>68</v>
      </c>
      <c r="L70" s="50" t="s">
        <v>67</v>
      </c>
      <c r="M70" s="50" t="s">
        <v>66</v>
      </c>
      <c r="N70" s="50" t="s">
        <v>65</v>
      </c>
      <c r="O70" s="50" t="s">
        <v>64</v>
      </c>
      <c r="P70" s="50" t="s">
        <v>63</v>
      </c>
      <c r="Q70" s="50" t="s">
        <v>66</v>
      </c>
    </row>
    <row r="71" spans="1:17" ht="12.75">
      <c r="A71" s="6" t="s">
        <v>153</v>
      </c>
      <c r="B71" s="29">
        <v>8980.1</v>
      </c>
      <c r="C71" s="29">
        <v>10666.3</v>
      </c>
      <c r="D71" s="29">
        <v>11711.1</v>
      </c>
      <c r="E71" s="29">
        <f>SUM(B71:D71)</f>
        <v>31357.5</v>
      </c>
      <c r="F71" s="29">
        <v>10430.7</v>
      </c>
      <c r="G71" s="29">
        <v>15598.3</v>
      </c>
      <c r="H71" s="29">
        <v>18192.3</v>
      </c>
      <c r="I71" s="29">
        <f>SUM(F71:H71)</f>
        <v>44221.3</v>
      </c>
      <c r="J71" s="29">
        <v>16385.1</v>
      </c>
      <c r="K71" s="29">
        <v>14937.612</v>
      </c>
      <c r="L71" s="29">
        <v>15344.4</v>
      </c>
      <c r="M71" s="14">
        <f>SUM(J71:L71)</f>
        <v>46667.112</v>
      </c>
      <c r="N71" s="29">
        <v>14449.4</v>
      </c>
      <c r="O71" s="29">
        <v>20667.4</v>
      </c>
      <c r="P71" s="29">
        <v>20432.9</v>
      </c>
      <c r="Q71" s="14">
        <f>SUM(N71:P71)</f>
        <v>55549.700000000004</v>
      </c>
    </row>
    <row r="72" spans="1:17" ht="12.75">
      <c r="A72" s="12" t="s">
        <v>159</v>
      </c>
      <c r="B72" s="29">
        <v>1461.9</v>
      </c>
      <c r="C72" s="29">
        <v>986</v>
      </c>
      <c r="D72" s="29">
        <v>1206.7</v>
      </c>
      <c r="E72" s="29">
        <f>SUM(B72:D72)</f>
        <v>3654.6000000000004</v>
      </c>
      <c r="F72" s="29">
        <v>1109.6</v>
      </c>
      <c r="G72" s="29">
        <v>730.6</v>
      </c>
      <c r="H72" s="29">
        <v>659</v>
      </c>
      <c r="I72" s="29">
        <f>SUM(F72:H72)</f>
        <v>2499.2</v>
      </c>
      <c r="J72" s="29">
        <v>716.1</v>
      </c>
      <c r="K72" s="29">
        <v>584.6280000000006</v>
      </c>
      <c r="L72" s="29">
        <v>599.8</v>
      </c>
      <c r="M72" s="14">
        <f>SUM(J72:L72)</f>
        <v>1900.5280000000005</v>
      </c>
      <c r="N72" s="29">
        <v>596.5</v>
      </c>
      <c r="O72" s="29">
        <v>734.5999999999995</v>
      </c>
      <c r="P72" s="29">
        <v>724</v>
      </c>
      <c r="Q72" s="14">
        <f>SUM(N72:P72)</f>
        <v>2055.0999999999995</v>
      </c>
    </row>
    <row r="73" spans="1:17" ht="12.75">
      <c r="A73" s="24" t="s">
        <v>152</v>
      </c>
      <c r="B73" s="29">
        <v>12339.7</v>
      </c>
      <c r="C73" s="29">
        <v>9204.4</v>
      </c>
      <c r="D73" s="29">
        <v>9180.9</v>
      </c>
      <c r="E73" s="29">
        <f>SUM(B73:D73)</f>
        <v>30725</v>
      </c>
      <c r="F73" s="29">
        <v>8142.5</v>
      </c>
      <c r="G73" s="29">
        <v>9820.9</v>
      </c>
      <c r="H73" s="29">
        <v>9172</v>
      </c>
      <c r="I73" s="29">
        <f>SUM(F73:H73)</f>
        <v>27135.4</v>
      </c>
      <c r="J73" s="29">
        <v>10515.4</v>
      </c>
      <c r="K73" s="29">
        <v>9140</v>
      </c>
      <c r="L73" s="29">
        <v>10071</v>
      </c>
      <c r="M73" s="14">
        <f>SUM(J73:L73)</f>
        <v>29726.4</v>
      </c>
      <c r="N73" s="29">
        <v>9242.3</v>
      </c>
      <c r="O73" s="29">
        <v>7457.7</v>
      </c>
      <c r="P73" s="29">
        <v>12100.2</v>
      </c>
      <c r="Q73" s="14">
        <f>SUM(N73:P73)</f>
        <v>28800.2</v>
      </c>
    </row>
    <row r="74" spans="1:17" ht="12.75">
      <c r="A74" s="7" t="s">
        <v>98</v>
      </c>
      <c r="B74" s="30">
        <f aca="true" t="shared" si="22" ref="B74:Q74">SUM(B71:B73)</f>
        <v>22781.7</v>
      </c>
      <c r="C74" s="30">
        <f t="shared" si="22"/>
        <v>20856.699999999997</v>
      </c>
      <c r="D74" s="30">
        <f t="shared" si="22"/>
        <v>22098.7</v>
      </c>
      <c r="E74" s="30">
        <f t="shared" si="22"/>
        <v>65737.1</v>
      </c>
      <c r="F74" s="30">
        <f t="shared" si="22"/>
        <v>19682.800000000003</v>
      </c>
      <c r="G74" s="30">
        <f t="shared" si="22"/>
        <v>26149.8</v>
      </c>
      <c r="H74" s="30">
        <f t="shared" si="22"/>
        <v>28023.3</v>
      </c>
      <c r="I74" s="30">
        <f t="shared" si="22"/>
        <v>73855.9</v>
      </c>
      <c r="J74" s="30">
        <f t="shared" si="22"/>
        <v>27616.6</v>
      </c>
      <c r="K74" s="30">
        <f t="shared" si="22"/>
        <v>24662.239999999998</v>
      </c>
      <c r="L74" s="30">
        <f t="shared" si="22"/>
        <v>26015.199999999997</v>
      </c>
      <c r="M74" s="30">
        <f t="shared" si="22"/>
        <v>78294.04000000001</v>
      </c>
      <c r="N74" s="30">
        <f t="shared" si="22"/>
        <v>24288.199999999997</v>
      </c>
      <c r="O74" s="30">
        <f t="shared" si="22"/>
        <v>28859.7</v>
      </c>
      <c r="P74" s="30">
        <f t="shared" si="22"/>
        <v>33257.100000000006</v>
      </c>
      <c r="Q74" s="33">
        <f t="shared" si="22"/>
        <v>86405</v>
      </c>
    </row>
    <row r="75" spans="1:17" ht="12.75">
      <c r="A75" s="21" t="s">
        <v>157</v>
      </c>
      <c r="B75" s="31">
        <v>28294.8</v>
      </c>
      <c r="C75" s="31">
        <v>32607.7</v>
      </c>
      <c r="D75" s="31">
        <v>34030.3</v>
      </c>
      <c r="E75" s="31">
        <f>SUM(B75:D75)</f>
        <v>94932.8</v>
      </c>
      <c r="F75" s="31">
        <v>25734.6</v>
      </c>
      <c r="G75" s="31">
        <v>27732.8</v>
      </c>
      <c r="H75" s="31">
        <v>29014.1</v>
      </c>
      <c r="I75" s="29">
        <f>SUM(F75:H75)</f>
        <v>82481.5</v>
      </c>
      <c r="J75" s="29">
        <v>27125</v>
      </c>
      <c r="K75" s="29">
        <v>27522.201999999997</v>
      </c>
      <c r="L75" s="29">
        <v>0</v>
      </c>
      <c r="M75" s="14">
        <f>SUM(J75:L75)</f>
        <v>54647.202</v>
      </c>
      <c r="N75" s="29">
        <v>24173.2</v>
      </c>
      <c r="O75" s="29">
        <v>33183.3</v>
      </c>
      <c r="P75" s="29">
        <v>32537</v>
      </c>
      <c r="Q75" s="14">
        <f>SUM(N75:P75)</f>
        <v>89893.5</v>
      </c>
    </row>
    <row r="76" spans="1:17" ht="12.75">
      <c r="A76" s="6" t="s">
        <v>158</v>
      </c>
      <c r="B76" s="31">
        <v>15406.4</v>
      </c>
      <c r="C76" s="31">
        <v>11603.4</v>
      </c>
      <c r="D76" s="31">
        <v>11667.1</v>
      </c>
      <c r="E76" s="31">
        <f>SUM(B76:D76)</f>
        <v>38676.9</v>
      </c>
      <c r="F76" s="31">
        <v>10726.5</v>
      </c>
      <c r="G76" s="31">
        <v>14284</v>
      </c>
      <c r="H76" s="31">
        <v>11381.5</v>
      </c>
      <c r="I76" s="29">
        <f>SUM(F76:H76)</f>
        <v>36392</v>
      </c>
      <c r="J76" s="29">
        <v>12030.3</v>
      </c>
      <c r="K76" s="29">
        <v>12165.969</v>
      </c>
      <c r="L76" s="29">
        <v>13646.6</v>
      </c>
      <c r="M76" s="14">
        <f>SUM(J76:L76)</f>
        <v>37842.869</v>
      </c>
      <c r="N76" s="29">
        <v>12636.9</v>
      </c>
      <c r="O76" s="29">
        <v>10448.8</v>
      </c>
      <c r="P76" s="29">
        <v>17168.6</v>
      </c>
      <c r="Q76" s="14">
        <f>SUM(N76:P76)</f>
        <v>40254.299999999996</v>
      </c>
    </row>
    <row r="77" spans="1:17" ht="12.75">
      <c r="A77" s="6" t="s">
        <v>151</v>
      </c>
      <c r="B77" s="31">
        <v>7207.8</v>
      </c>
      <c r="C77" s="31">
        <v>5537.6</v>
      </c>
      <c r="D77" s="31">
        <v>5059.7</v>
      </c>
      <c r="E77" s="31">
        <f>SUM(B77:D77)</f>
        <v>17805.100000000002</v>
      </c>
      <c r="F77" s="31">
        <v>4747</v>
      </c>
      <c r="G77" s="31">
        <v>6416.2</v>
      </c>
      <c r="H77" s="31">
        <v>5783.5</v>
      </c>
      <c r="I77" s="31">
        <f>SUM(F77:H77)</f>
        <v>16946.7</v>
      </c>
      <c r="J77" s="29">
        <v>6186.7</v>
      </c>
      <c r="K77" s="29">
        <v>5223.669</v>
      </c>
      <c r="L77" s="29">
        <v>5643.2</v>
      </c>
      <c r="M77" s="14">
        <f>SUM(J77:L77)</f>
        <v>17053.569</v>
      </c>
      <c r="N77" s="29">
        <v>5752.2</v>
      </c>
      <c r="O77" s="29">
        <v>4907.2</v>
      </c>
      <c r="P77" s="29">
        <v>6957.9</v>
      </c>
      <c r="Q77" s="14">
        <f>SUM(N77:P77)</f>
        <v>17617.3</v>
      </c>
    </row>
    <row r="78" spans="1:17" ht="12.75">
      <c r="A78" s="21" t="s">
        <v>150</v>
      </c>
      <c r="B78" s="31">
        <v>0.057975</v>
      </c>
      <c r="C78" s="31">
        <v>78.2</v>
      </c>
      <c r="D78" s="31">
        <v>0.394887</v>
      </c>
      <c r="E78" s="31">
        <f>SUM(B78:D78)</f>
        <v>78.652862</v>
      </c>
      <c r="F78" s="31">
        <v>0</v>
      </c>
      <c r="G78" s="31">
        <v>0.1</v>
      </c>
      <c r="H78" s="31">
        <v>0</v>
      </c>
      <c r="I78" s="29">
        <f>SUM(F78:H78)</f>
        <v>0.1</v>
      </c>
      <c r="J78" s="29">
        <v>0</v>
      </c>
      <c r="K78" s="29">
        <v>34.51799999999639</v>
      </c>
      <c r="L78" s="29">
        <v>27309.7</v>
      </c>
      <c r="M78" s="14">
        <f>SUM(J78:L78)</f>
        <v>27344.217999999997</v>
      </c>
      <c r="N78" s="29">
        <v>0</v>
      </c>
      <c r="O78" s="29">
        <v>0</v>
      </c>
      <c r="P78" s="29">
        <v>0</v>
      </c>
      <c r="Q78" s="14">
        <f>SUM(N78:P78)</f>
        <v>0</v>
      </c>
    </row>
    <row r="79" spans="1:17" ht="12.75">
      <c r="A79" s="6" t="s">
        <v>145</v>
      </c>
      <c r="B79" s="29">
        <v>9.2</v>
      </c>
      <c r="C79" s="29">
        <v>7.6</v>
      </c>
      <c r="D79" s="29">
        <v>26.6</v>
      </c>
      <c r="E79" s="31">
        <f>SUM(B79:D79)</f>
        <v>43.4</v>
      </c>
      <c r="F79" s="31">
        <v>19.5</v>
      </c>
      <c r="G79" s="31">
        <v>16.8</v>
      </c>
      <c r="H79" s="31">
        <v>0</v>
      </c>
      <c r="I79" s="29">
        <f>SUM(F79:H79)</f>
        <v>36.3</v>
      </c>
      <c r="J79" s="29">
        <v>0</v>
      </c>
      <c r="K79" s="29">
        <v>19.669</v>
      </c>
      <c r="L79" s="29">
        <v>16.9</v>
      </c>
      <c r="M79" s="14">
        <f>SUM(J79:L79)</f>
        <v>36.569</v>
      </c>
      <c r="N79" s="29">
        <v>0</v>
      </c>
      <c r="O79" s="29">
        <v>0</v>
      </c>
      <c r="P79" s="29">
        <v>0</v>
      </c>
      <c r="Q79" s="14">
        <f>SUM(N79:P79)</f>
        <v>0</v>
      </c>
    </row>
    <row r="80" spans="1:17" ht="12.75">
      <c r="A80" s="7" t="s">
        <v>98</v>
      </c>
      <c r="B80" s="30">
        <f aca="true" t="shared" si="23" ref="B80:P80">SUM(B75:B79)</f>
        <v>50918.257975</v>
      </c>
      <c r="C80" s="30">
        <f t="shared" si="23"/>
        <v>49834.49999999999</v>
      </c>
      <c r="D80" s="30">
        <f t="shared" si="23"/>
        <v>50784.094887</v>
      </c>
      <c r="E80" s="30">
        <f t="shared" si="23"/>
        <v>151536.852862</v>
      </c>
      <c r="F80" s="30">
        <f t="shared" si="23"/>
        <v>41227.6</v>
      </c>
      <c r="G80" s="30">
        <f t="shared" si="23"/>
        <v>48449.9</v>
      </c>
      <c r="H80" s="30">
        <f t="shared" si="23"/>
        <v>46179.1</v>
      </c>
      <c r="I80" s="30">
        <f t="shared" si="23"/>
        <v>135856.6</v>
      </c>
      <c r="J80" s="30">
        <f t="shared" si="23"/>
        <v>45342</v>
      </c>
      <c r="K80" s="30">
        <f t="shared" si="23"/>
        <v>44966.026999999995</v>
      </c>
      <c r="L80" s="30">
        <f t="shared" si="23"/>
        <v>46616.4</v>
      </c>
      <c r="M80" s="30">
        <f t="shared" si="23"/>
        <v>136924.427</v>
      </c>
      <c r="N80" s="30">
        <f t="shared" si="23"/>
        <v>42562.299999999996</v>
      </c>
      <c r="O80" s="30">
        <f t="shared" si="23"/>
        <v>48539.3</v>
      </c>
      <c r="P80" s="30">
        <f t="shared" si="23"/>
        <v>56663.5</v>
      </c>
      <c r="Q80" s="30">
        <f>SUM(Q75:Q79)</f>
        <v>147765.09999999998</v>
      </c>
    </row>
    <row r="81" spans="1:17" ht="12.75" customHeight="1" hidden="1">
      <c r="A81" s="7" t="s">
        <v>27</v>
      </c>
      <c r="B81" s="43"/>
      <c r="C81" s="43"/>
      <c r="D81" s="43"/>
      <c r="E81" s="43"/>
      <c r="F81" s="43"/>
      <c r="G81" s="45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12.75" customHeight="1" hidden="1">
      <c r="A82" s="6" t="s">
        <v>28</v>
      </c>
      <c r="B82" s="29">
        <v>10</v>
      </c>
      <c r="C82" s="29">
        <v>23.1</v>
      </c>
      <c r="D82" s="29">
        <v>15.9</v>
      </c>
      <c r="E82" s="29">
        <f>SUM(B82:D82)</f>
        <v>49</v>
      </c>
      <c r="F82" s="29">
        <v>5.8</v>
      </c>
      <c r="G82" s="29">
        <v>8.1</v>
      </c>
      <c r="H82" s="29">
        <v>0</v>
      </c>
      <c r="I82" s="29">
        <f aca="true" t="shared" si="24" ref="I82:I88">SUM(F82:H82)</f>
        <v>13.899999999999999</v>
      </c>
      <c r="J82" s="29">
        <v>0</v>
      </c>
      <c r="K82" s="29">
        <v>154.593</v>
      </c>
      <c r="L82" s="29">
        <v>13.7</v>
      </c>
      <c r="M82" s="14">
        <f>SUM(J82:K82)</f>
        <v>154.593</v>
      </c>
      <c r="N82" s="29">
        <v>0</v>
      </c>
      <c r="O82" s="29">
        <v>0</v>
      </c>
      <c r="P82" s="29">
        <v>0</v>
      </c>
      <c r="Q82" s="14">
        <f>SUM(N82:P82)</f>
        <v>0</v>
      </c>
    </row>
    <row r="83" spans="1:17" ht="12.75" customHeight="1" hidden="1">
      <c r="A83" s="6" t="s">
        <v>29</v>
      </c>
      <c r="B83" s="29">
        <v>39.4</v>
      </c>
      <c r="C83" s="29">
        <v>18.7</v>
      </c>
      <c r="D83" s="29">
        <v>34.3</v>
      </c>
      <c r="E83" s="29">
        <f aca="true" t="shared" si="25" ref="E83:E89">SUM(B83:D83)</f>
        <v>92.39999999999999</v>
      </c>
      <c r="F83" s="29">
        <v>37.8</v>
      </c>
      <c r="G83" s="29"/>
      <c r="H83" s="29">
        <v>0</v>
      </c>
      <c r="I83" s="29">
        <f t="shared" si="24"/>
        <v>37.8</v>
      </c>
      <c r="J83" s="29">
        <v>0</v>
      </c>
      <c r="K83" s="29">
        <v>15.972</v>
      </c>
      <c r="L83" s="29">
        <v>22.2</v>
      </c>
      <c r="M83" s="14">
        <f aca="true" t="shared" si="26" ref="M83:M89">SUM(J83:L83)</f>
        <v>38.172</v>
      </c>
      <c r="N83" s="29">
        <v>0</v>
      </c>
      <c r="O83" s="29">
        <v>0</v>
      </c>
      <c r="P83" s="29">
        <v>0</v>
      </c>
      <c r="Q83" s="14">
        <f aca="true" t="shared" si="27" ref="Q83:Q88">SUM(N83:P83)</f>
        <v>0</v>
      </c>
    </row>
    <row r="84" spans="1:17" ht="12.75" customHeight="1" hidden="1">
      <c r="A84" s="6" t="s">
        <v>30</v>
      </c>
      <c r="B84" s="29">
        <v>0.1411</v>
      </c>
      <c r="C84" s="29">
        <v>0.1703</v>
      </c>
      <c r="D84" s="29">
        <v>0.0931</v>
      </c>
      <c r="E84" s="29">
        <f t="shared" si="25"/>
        <v>0.4045</v>
      </c>
      <c r="F84" s="29">
        <v>0.1</v>
      </c>
      <c r="G84" s="29">
        <v>0.1</v>
      </c>
      <c r="H84" s="29">
        <v>0</v>
      </c>
      <c r="I84" s="29">
        <f t="shared" si="24"/>
        <v>0.2</v>
      </c>
      <c r="J84" s="29">
        <v>0</v>
      </c>
      <c r="K84" s="29">
        <v>0</v>
      </c>
      <c r="L84" s="29"/>
      <c r="M84" s="14">
        <f t="shared" si="26"/>
        <v>0</v>
      </c>
      <c r="N84" s="29">
        <v>0</v>
      </c>
      <c r="O84" s="29">
        <v>0</v>
      </c>
      <c r="P84" s="29">
        <v>0</v>
      </c>
      <c r="Q84" s="14">
        <f t="shared" si="27"/>
        <v>0</v>
      </c>
    </row>
    <row r="85" spans="1:17" ht="12.75" customHeight="1" hidden="1">
      <c r="A85" s="6" t="s">
        <v>31</v>
      </c>
      <c r="B85" s="29">
        <v>160.2</v>
      </c>
      <c r="C85" s="29">
        <v>131.1</v>
      </c>
      <c r="D85" s="29">
        <v>0.06975</v>
      </c>
      <c r="E85" s="29">
        <f t="shared" si="25"/>
        <v>291.36974999999995</v>
      </c>
      <c r="F85" s="29">
        <v>0.067</v>
      </c>
      <c r="G85" s="29">
        <v>0.1</v>
      </c>
      <c r="H85" s="29">
        <v>0</v>
      </c>
      <c r="I85" s="29">
        <f t="shared" si="24"/>
        <v>0.167</v>
      </c>
      <c r="J85" s="29">
        <v>0</v>
      </c>
      <c r="K85" s="29">
        <v>0</v>
      </c>
      <c r="L85" s="29"/>
      <c r="M85" s="14">
        <f t="shared" si="26"/>
        <v>0</v>
      </c>
      <c r="N85" s="29">
        <v>0</v>
      </c>
      <c r="O85" s="29">
        <v>0</v>
      </c>
      <c r="P85" s="29">
        <v>0</v>
      </c>
      <c r="Q85" s="14">
        <f t="shared" si="27"/>
        <v>0</v>
      </c>
    </row>
    <row r="86" spans="1:17" ht="12.75" customHeight="1" hidden="1">
      <c r="A86" s="12" t="s">
        <v>32</v>
      </c>
      <c r="B86" s="29">
        <v>28.6</v>
      </c>
      <c r="C86" s="29">
        <v>40.3</v>
      </c>
      <c r="D86" s="29">
        <v>42.1</v>
      </c>
      <c r="E86" s="29">
        <f t="shared" si="25"/>
        <v>111</v>
      </c>
      <c r="F86" s="29">
        <v>32.1</v>
      </c>
      <c r="G86" s="29">
        <v>14.4</v>
      </c>
      <c r="H86" s="29">
        <v>0</v>
      </c>
      <c r="I86" s="29">
        <f t="shared" si="24"/>
        <v>46.5</v>
      </c>
      <c r="J86" s="29">
        <v>0</v>
      </c>
      <c r="K86" s="29">
        <v>0</v>
      </c>
      <c r="L86" s="29">
        <v>46.9</v>
      </c>
      <c r="M86" s="14">
        <f t="shared" si="26"/>
        <v>46.9</v>
      </c>
      <c r="N86" s="29">
        <v>0</v>
      </c>
      <c r="O86" s="29">
        <v>0</v>
      </c>
      <c r="P86" s="29">
        <v>0</v>
      </c>
      <c r="Q86" s="14">
        <f t="shared" si="27"/>
        <v>0</v>
      </c>
    </row>
    <row r="87" spans="1:17" ht="12.75" customHeight="1" hidden="1">
      <c r="A87" s="6" t="s">
        <v>33</v>
      </c>
      <c r="B87" s="29">
        <v>0.8</v>
      </c>
      <c r="C87" s="29">
        <v>0.1</v>
      </c>
      <c r="D87" s="29">
        <v>0.326554</v>
      </c>
      <c r="E87" s="29">
        <f t="shared" si="25"/>
        <v>1.2265540000000001</v>
      </c>
      <c r="F87" s="29">
        <v>3.3</v>
      </c>
      <c r="G87" s="29">
        <v>0.4</v>
      </c>
      <c r="H87" s="29">
        <v>0</v>
      </c>
      <c r="I87" s="29">
        <f t="shared" si="24"/>
        <v>3.6999999999999997</v>
      </c>
      <c r="J87" s="29">
        <v>0</v>
      </c>
      <c r="K87" s="29">
        <v>5.2</v>
      </c>
      <c r="L87" s="29">
        <v>3.7</v>
      </c>
      <c r="M87" s="14">
        <f t="shared" si="26"/>
        <v>8.9</v>
      </c>
      <c r="N87" s="29">
        <v>0</v>
      </c>
      <c r="O87" s="29">
        <v>0</v>
      </c>
      <c r="P87" s="29">
        <v>0</v>
      </c>
      <c r="Q87" s="14">
        <f t="shared" si="27"/>
        <v>0</v>
      </c>
    </row>
    <row r="88" spans="1:17" ht="12.75" customHeight="1" hidden="1">
      <c r="A88" s="6" t="s">
        <v>25</v>
      </c>
      <c r="B88" s="29">
        <v>12.9</v>
      </c>
      <c r="C88" s="29">
        <v>14.7</v>
      </c>
      <c r="D88" s="29">
        <v>330.3</v>
      </c>
      <c r="E88" s="29">
        <f>SUM(B88:D88)</f>
        <v>357.90000000000003</v>
      </c>
      <c r="F88" s="29">
        <v>0</v>
      </c>
      <c r="G88" s="29">
        <v>0</v>
      </c>
      <c r="H88" s="29">
        <v>0</v>
      </c>
      <c r="I88" s="29">
        <f t="shared" si="24"/>
        <v>0</v>
      </c>
      <c r="J88" s="29">
        <v>0</v>
      </c>
      <c r="K88" s="29">
        <v>337.807</v>
      </c>
      <c r="L88" s="29">
        <v>569.4</v>
      </c>
      <c r="M88" s="14">
        <f t="shared" si="26"/>
        <v>907.207</v>
      </c>
      <c r="N88" s="29">
        <v>0</v>
      </c>
      <c r="O88" s="29">
        <v>0</v>
      </c>
      <c r="P88" s="29">
        <v>0</v>
      </c>
      <c r="Q88" s="14">
        <f t="shared" si="27"/>
        <v>0</v>
      </c>
    </row>
    <row r="89" spans="1:17" ht="12.75" customHeight="1" hidden="1">
      <c r="A89" s="11" t="s">
        <v>34</v>
      </c>
      <c r="B89" s="29">
        <v>619.3</v>
      </c>
      <c r="C89" s="29">
        <v>1471.8</v>
      </c>
      <c r="D89" s="29">
        <v>208.4</v>
      </c>
      <c r="E89" s="29">
        <f t="shared" si="25"/>
        <v>2299.5</v>
      </c>
      <c r="F89" s="29">
        <v>382.2</v>
      </c>
      <c r="G89" s="29">
        <v>227.4</v>
      </c>
      <c r="H89" s="29">
        <v>481</v>
      </c>
      <c r="I89" s="29">
        <f>SUM(F89:H89)</f>
        <v>1090.6</v>
      </c>
      <c r="J89" s="29">
        <v>680.3</v>
      </c>
      <c r="K89" s="29">
        <v>0</v>
      </c>
      <c r="L89" s="29">
        <v>0</v>
      </c>
      <c r="M89" s="14">
        <f t="shared" si="26"/>
        <v>680.3</v>
      </c>
      <c r="N89" s="29">
        <v>311.8</v>
      </c>
      <c r="O89" s="29">
        <v>489.3</v>
      </c>
      <c r="P89" s="29">
        <v>554.7000000000007</v>
      </c>
      <c r="Q89" s="14">
        <f>SUM(N89:P89)</f>
        <v>1355.8000000000006</v>
      </c>
    </row>
    <row r="90" spans="1:17" ht="12.75" customHeight="1">
      <c r="A90" s="80" t="s">
        <v>146</v>
      </c>
      <c r="B90" s="32">
        <f aca="true" t="shared" si="28" ref="B90:Q90">SUM(B82:B89)</f>
        <v>871.3411</v>
      </c>
      <c r="C90" s="32">
        <f t="shared" si="28"/>
        <v>1699.9703</v>
      </c>
      <c r="D90" s="32">
        <f t="shared" si="28"/>
        <v>631.489404</v>
      </c>
      <c r="E90" s="32">
        <f t="shared" si="28"/>
        <v>3202.800804</v>
      </c>
      <c r="F90" s="32">
        <f>SUM(F82:F89)</f>
        <v>461.36699999999996</v>
      </c>
      <c r="G90" s="32">
        <f>SUM(G82:G89)</f>
        <v>250.5</v>
      </c>
      <c r="H90" s="32">
        <f t="shared" si="28"/>
        <v>481</v>
      </c>
      <c r="I90" s="32">
        <f t="shared" si="28"/>
        <v>1192.867</v>
      </c>
      <c r="J90" s="32">
        <f t="shared" si="28"/>
        <v>680.3</v>
      </c>
      <c r="K90" s="32">
        <f t="shared" si="28"/>
        <v>513.572</v>
      </c>
      <c r="L90" s="32">
        <f t="shared" si="28"/>
        <v>655.9</v>
      </c>
      <c r="M90" s="32">
        <f t="shared" si="28"/>
        <v>1836.072</v>
      </c>
      <c r="N90" s="32">
        <f t="shared" si="28"/>
        <v>311.8</v>
      </c>
      <c r="O90" s="32">
        <f t="shared" si="28"/>
        <v>489.3</v>
      </c>
      <c r="P90" s="32">
        <f t="shared" si="28"/>
        <v>554.7000000000007</v>
      </c>
      <c r="Q90" s="32">
        <f t="shared" si="28"/>
        <v>1355.8000000000006</v>
      </c>
    </row>
    <row r="91" spans="1:17" ht="12.75" customHeight="1">
      <c r="A91" s="5" t="s">
        <v>101</v>
      </c>
      <c r="B91" s="13">
        <f>B74+B80+B90</f>
        <v>74571.299075</v>
      </c>
      <c r="C91" s="13">
        <f>C74+C80+C90</f>
        <v>72391.17029999998</v>
      </c>
      <c r="D91" s="13">
        <f>D74+D80+D90</f>
        <v>73514.284291</v>
      </c>
      <c r="E91" s="33">
        <f aca="true" t="shared" si="29" ref="E91:Q91">E90+E80+E74</f>
        <v>220476.753666</v>
      </c>
      <c r="F91" s="33">
        <f t="shared" si="29"/>
        <v>61371.767</v>
      </c>
      <c r="G91" s="33">
        <f t="shared" si="29"/>
        <v>74850.2</v>
      </c>
      <c r="H91" s="33">
        <f t="shared" si="29"/>
        <v>74683.4</v>
      </c>
      <c r="I91" s="33">
        <f t="shared" si="29"/>
        <v>210905.367</v>
      </c>
      <c r="J91" s="33">
        <f t="shared" si="29"/>
        <v>73638.9</v>
      </c>
      <c r="K91" s="33">
        <f t="shared" si="29"/>
        <v>70141.83899999999</v>
      </c>
      <c r="L91" s="33">
        <f t="shared" si="29"/>
        <v>73287.5</v>
      </c>
      <c r="M91" s="33">
        <f t="shared" si="29"/>
        <v>217054.539</v>
      </c>
      <c r="N91" s="33">
        <f t="shared" si="29"/>
        <v>67162.29999999999</v>
      </c>
      <c r="O91" s="33">
        <f t="shared" si="29"/>
        <v>77888.3</v>
      </c>
      <c r="P91" s="33">
        <f t="shared" si="29"/>
        <v>90475.3</v>
      </c>
      <c r="Q91" s="33">
        <f t="shared" si="29"/>
        <v>235525.89999999997</v>
      </c>
    </row>
    <row r="92" spans="1:17" ht="12.75" customHeight="1">
      <c r="A92" s="37" t="s">
        <v>129</v>
      </c>
      <c r="B92" s="14">
        <v>327.8</v>
      </c>
      <c r="C92" s="14">
        <v>327.8</v>
      </c>
      <c r="D92" s="14">
        <v>227.9</v>
      </c>
      <c r="E92" s="14">
        <f>SUM(B92:D92)</f>
        <v>883.5</v>
      </c>
      <c r="F92" s="14">
        <v>227.9</v>
      </c>
      <c r="G92" s="14">
        <v>227.9</v>
      </c>
      <c r="H92" s="14">
        <v>227.9</v>
      </c>
      <c r="I92" s="14">
        <f>SUM(F92:G92)</f>
        <v>455.8</v>
      </c>
      <c r="J92" s="14">
        <v>227.9</v>
      </c>
      <c r="K92" s="14">
        <v>227.897</v>
      </c>
      <c r="L92" s="14">
        <v>0</v>
      </c>
      <c r="M92" s="14">
        <f>SUM(J92:L92)</f>
        <v>455.797</v>
      </c>
      <c r="N92" s="14">
        <v>227.9</v>
      </c>
      <c r="O92" s="14">
        <v>227.9</v>
      </c>
      <c r="P92" s="14">
        <v>227.9</v>
      </c>
      <c r="Q92" s="14">
        <f>SUM(N92:P92)</f>
        <v>683.7</v>
      </c>
    </row>
    <row r="93" spans="1:17" ht="12.75" customHeight="1">
      <c r="A93" s="5" t="s">
        <v>109</v>
      </c>
      <c r="B93" s="13">
        <f>B91-B92</f>
        <v>74243.499075</v>
      </c>
      <c r="C93" s="13">
        <f>C91-C92</f>
        <v>72063.37029999998</v>
      </c>
      <c r="D93" s="13">
        <f>D91-D92</f>
        <v>73286.38429100001</v>
      </c>
      <c r="E93" s="13">
        <f aca="true" t="shared" si="30" ref="E93:P93">+E91-E92</f>
        <v>219593.253666</v>
      </c>
      <c r="F93" s="13">
        <f t="shared" si="30"/>
        <v>61143.867</v>
      </c>
      <c r="G93" s="13">
        <f t="shared" si="30"/>
        <v>74622.3</v>
      </c>
      <c r="H93" s="13">
        <f t="shared" si="30"/>
        <v>74455.5</v>
      </c>
      <c r="I93" s="33">
        <f t="shared" si="30"/>
        <v>210449.567</v>
      </c>
      <c r="J93" s="33">
        <f t="shared" si="30"/>
        <v>73411</v>
      </c>
      <c r="K93" s="33">
        <f t="shared" si="30"/>
        <v>69913.942</v>
      </c>
      <c r="L93" s="33">
        <f t="shared" si="30"/>
        <v>73287.5</v>
      </c>
      <c r="M93" s="13">
        <f t="shared" si="30"/>
        <v>216598.742</v>
      </c>
      <c r="N93" s="13">
        <f t="shared" si="30"/>
        <v>66934.4</v>
      </c>
      <c r="O93" s="13">
        <f t="shared" si="30"/>
        <v>77660.40000000001</v>
      </c>
      <c r="P93" s="13">
        <f t="shared" si="30"/>
        <v>90247.40000000001</v>
      </c>
      <c r="Q93" s="13">
        <f>+Q91-Q92</f>
        <v>234842.19999999995</v>
      </c>
    </row>
    <row r="94" spans="1:17" ht="12.75" customHeight="1">
      <c r="A94" s="6" t="s">
        <v>148</v>
      </c>
      <c r="B94" s="10">
        <v>0</v>
      </c>
      <c r="C94" s="10">
        <v>0</v>
      </c>
      <c r="D94" s="10">
        <v>0</v>
      </c>
      <c r="E94" s="10">
        <f>SUM(B94:D94)</f>
        <v>0</v>
      </c>
      <c r="F94" s="10">
        <v>70</v>
      </c>
      <c r="G94" s="10">
        <v>175.5</v>
      </c>
      <c r="H94" s="10">
        <v>217.2</v>
      </c>
      <c r="I94" s="14">
        <f>SUM(F94:G94)</f>
        <v>245.5</v>
      </c>
      <c r="J94" s="14">
        <v>180.8</v>
      </c>
      <c r="K94" s="14">
        <v>166.081</v>
      </c>
      <c r="L94" s="14">
        <v>223.9</v>
      </c>
      <c r="M94" s="10">
        <f>SUM(J94:L94)</f>
        <v>570.781</v>
      </c>
      <c r="N94" s="10">
        <v>186.2</v>
      </c>
      <c r="O94" s="10">
        <v>192.9</v>
      </c>
      <c r="P94" s="10">
        <v>194.5</v>
      </c>
      <c r="Q94" s="10">
        <f>SUM(N94:P94)</f>
        <v>573.6</v>
      </c>
    </row>
    <row r="95" spans="1:17" ht="12.75" customHeight="1">
      <c r="A95" s="6" t="s">
        <v>149</v>
      </c>
      <c r="B95" s="10">
        <v>0</v>
      </c>
      <c r="C95" s="10">
        <v>0</v>
      </c>
      <c r="D95" s="10">
        <v>0</v>
      </c>
      <c r="E95" s="10">
        <f>SUM(B95:D95)</f>
        <v>0</v>
      </c>
      <c r="F95" s="10">
        <v>441.7</v>
      </c>
      <c r="G95" s="10">
        <v>1438.6</v>
      </c>
      <c r="H95" s="10">
        <v>1338</v>
      </c>
      <c r="I95" s="14">
        <f>SUM(F95:G95)</f>
        <v>1880.3</v>
      </c>
      <c r="J95" s="14">
        <v>1433.6</v>
      </c>
      <c r="K95" s="14">
        <v>1744.443</v>
      </c>
      <c r="L95" s="14">
        <v>1567.2</v>
      </c>
      <c r="M95" s="10">
        <f>SUM(J95:L95)</f>
        <v>4745.2429999999995</v>
      </c>
      <c r="N95" s="10">
        <v>1461.9</v>
      </c>
      <c r="O95" s="10">
        <v>1827.8</v>
      </c>
      <c r="P95" s="10">
        <v>1924.4</v>
      </c>
      <c r="Q95" s="10">
        <f>SUM(N95:P95)</f>
        <v>5214.1</v>
      </c>
    </row>
    <row r="96" spans="1:17" ht="12.75" customHeight="1">
      <c r="A96" s="6" t="s">
        <v>130</v>
      </c>
      <c r="B96" s="29">
        <v>789.4</v>
      </c>
      <c r="C96" s="29">
        <v>499.4</v>
      </c>
      <c r="D96" s="29">
        <v>698.9</v>
      </c>
      <c r="E96" s="29">
        <f>SUM(B96:D96)</f>
        <v>1987.6999999999998</v>
      </c>
      <c r="F96" s="19">
        <v>1135.3</v>
      </c>
      <c r="G96" s="19">
        <v>561.4</v>
      </c>
      <c r="H96" s="19">
        <v>1238.5</v>
      </c>
      <c r="I96" s="19">
        <f>SUM(F96:H96)</f>
        <v>2935.2</v>
      </c>
      <c r="J96" s="14">
        <v>1225.9</v>
      </c>
      <c r="K96" s="14">
        <v>1282.921</v>
      </c>
      <c r="L96" s="14">
        <v>1384.7</v>
      </c>
      <c r="M96" s="14">
        <f>SUM(J96:L96)</f>
        <v>3893.5209999999997</v>
      </c>
      <c r="N96" s="14">
        <v>672.5</v>
      </c>
      <c r="O96" s="14">
        <v>2381.2</v>
      </c>
      <c r="P96" s="14">
        <v>1076.8</v>
      </c>
      <c r="Q96" s="14">
        <f>SUM(N96:P96)</f>
        <v>4130.5</v>
      </c>
    </row>
    <row r="97" spans="1:17" ht="12.75" customHeight="1">
      <c r="A97" s="5" t="s">
        <v>147</v>
      </c>
      <c r="B97" s="13">
        <f aca="true" t="shared" si="31" ref="B97:K97">SUM(B93:B96)</f>
        <v>75032.899075</v>
      </c>
      <c r="C97" s="13">
        <f t="shared" si="31"/>
        <v>72562.77029999997</v>
      </c>
      <c r="D97" s="13">
        <f t="shared" si="31"/>
        <v>73985.284291</v>
      </c>
      <c r="E97" s="13">
        <f t="shared" si="31"/>
        <v>221580.95366600002</v>
      </c>
      <c r="F97" s="13">
        <f t="shared" si="31"/>
        <v>62790.867</v>
      </c>
      <c r="G97" s="13">
        <f t="shared" si="31"/>
        <v>76797.8</v>
      </c>
      <c r="H97" s="13">
        <f t="shared" si="31"/>
        <v>77249.2</v>
      </c>
      <c r="I97" s="13">
        <f t="shared" si="31"/>
        <v>215510.567</v>
      </c>
      <c r="J97" s="33">
        <f t="shared" si="31"/>
        <v>76251.3</v>
      </c>
      <c r="K97" s="33">
        <f t="shared" si="31"/>
        <v>73107.387</v>
      </c>
      <c r="L97" s="33">
        <f aca="true" t="shared" si="32" ref="L97:Q97">SUM(L93:L96)</f>
        <v>76463.29999999999</v>
      </c>
      <c r="M97" s="33">
        <f t="shared" si="32"/>
        <v>225808.28699999998</v>
      </c>
      <c r="N97" s="13">
        <f t="shared" si="32"/>
        <v>69254.99999999999</v>
      </c>
      <c r="O97" s="13">
        <f t="shared" si="32"/>
        <v>82062.3</v>
      </c>
      <c r="P97" s="13">
        <f t="shared" si="32"/>
        <v>93443.1</v>
      </c>
      <c r="Q97" s="13">
        <f t="shared" si="32"/>
        <v>244760.39999999997</v>
      </c>
    </row>
    <row r="98" ht="12.75" customHeight="1">
      <c r="A98" s="71" t="s">
        <v>133</v>
      </c>
    </row>
    <row r="99" ht="12.75" customHeight="1"/>
    <row r="100" ht="12.75" customHeight="1"/>
    <row r="101" spans="1:17" ht="12.75" customHeight="1">
      <c r="A101" s="8" t="s">
        <v>144</v>
      </c>
      <c r="M101" s="2"/>
      <c r="Q101" s="82" t="s">
        <v>82</v>
      </c>
    </row>
    <row r="102" spans="1:17" ht="12.75" customHeight="1">
      <c r="A102" s="89" t="s">
        <v>134</v>
      </c>
      <c r="B102" s="90" t="s">
        <v>105</v>
      </c>
      <c r="C102" s="91"/>
      <c r="D102" s="91"/>
      <c r="E102" s="92"/>
      <c r="F102" s="90" t="s">
        <v>135</v>
      </c>
      <c r="G102" s="91"/>
      <c r="H102" s="91"/>
      <c r="I102" s="92"/>
      <c r="J102" s="90" t="s">
        <v>136</v>
      </c>
      <c r="K102" s="91"/>
      <c r="L102" s="91"/>
      <c r="M102" s="92"/>
      <c r="N102" s="65" t="s">
        <v>137</v>
      </c>
      <c r="O102" s="65"/>
      <c r="P102" s="65"/>
      <c r="Q102" s="65"/>
    </row>
    <row r="103" spans="1:17" ht="12.75" customHeight="1">
      <c r="A103" s="89"/>
      <c r="B103" s="50" t="s">
        <v>75</v>
      </c>
      <c r="C103" s="50" t="s">
        <v>74</v>
      </c>
      <c r="D103" s="50" t="s">
        <v>73</v>
      </c>
      <c r="E103" s="50" t="s">
        <v>66</v>
      </c>
      <c r="F103" s="50" t="s">
        <v>72</v>
      </c>
      <c r="G103" s="50" t="s">
        <v>71</v>
      </c>
      <c r="H103" s="50" t="s">
        <v>70</v>
      </c>
      <c r="I103" s="50" t="s">
        <v>66</v>
      </c>
      <c r="J103" s="50" t="s">
        <v>69</v>
      </c>
      <c r="K103" s="50" t="s">
        <v>68</v>
      </c>
      <c r="L103" s="50" t="s">
        <v>67</v>
      </c>
      <c r="M103" s="50" t="s">
        <v>66</v>
      </c>
      <c r="N103" s="50" t="s">
        <v>65</v>
      </c>
      <c r="O103" s="50" t="s">
        <v>64</v>
      </c>
      <c r="P103" s="50" t="s">
        <v>63</v>
      </c>
      <c r="Q103" s="50" t="s">
        <v>62</v>
      </c>
    </row>
    <row r="104" spans="1:17" ht="12.75" customHeight="1">
      <c r="A104" s="6" t="s">
        <v>143</v>
      </c>
      <c r="B104" s="41"/>
      <c r="C104" s="41"/>
      <c r="D104" s="41"/>
      <c r="E104" s="41"/>
      <c r="F104" s="41"/>
      <c r="G104" s="43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2.75" customHeight="1">
      <c r="A105" s="6" t="s">
        <v>111</v>
      </c>
      <c r="B105" s="19">
        <v>4090.5</v>
      </c>
      <c r="C105" s="19">
        <v>5526.7</v>
      </c>
      <c r="D105" s="19">
        <v>4849</v>
      </c>
      <c r="E105" s="19">
        <f>SUM(B105:D105)</f>
        <v>14466.2</v>
      </c>
      <c r="F105" s="19">
        <v>5156.7</v>
      </c>
      <c r="G105" s="19">
        <v>5544</v>
      </c>
      <c r="H105" s="19">
        <v>4857.6</v>
      </c>
      <c r="I105" s="19">
        <f>SUM(F105:H105)</f>
        <v>15558.300000000001</v>
      </c>
      <c r="J105" s="19">
        <v>6735.5</v>
      </c>
      <c r="K105" s="19">
        <v>5177.8</v>
      </c>
      <c r="L105" s="19">
        <v>4619.8</v>
      </c>
      <c r="M105" s="14">
        <f>SUM(J105:L105)</f>
        <v>16533.1</v>
      </c>
      <c r="N105" s="19">
        <v>4613.6</v>
      </c>
      <c r="O105" s="19">
        <v>5291.2</v>
      </c>
      <c r="P105" s="19">
        <v>4358.4</v>
      </c>
      <c r="Q105" s="14">
        <f>SUM(N105:P105)</f>
        <v>14263.199999999999</v>
      </c>
    </row>
    <row r="106" spans="1:17" ht="12.75" customHeight="1">
      <c r="A106" s="6" t="s">
        <v>112</v>
      </c>
      <c r="B106" s="19">
        <v>4247.2</v>
      </c>
      <c r="C106" s="19">
        <v>2586.7</v>
      </c>
      <c r="D106" s="19">
        <v>3102.9</v>
      </c>
      <c r="E106" s="19">
        <f>SUM(B106:D106)</f>
        <v>9936.8</v>
      </c>
      <c r="F106" s="19">
        <v>3680.6</v>
      </c>
      <c r="G106" s="19">
        <v>3233.3</v>
      </c>
      <c r="H106" s="19">
        <v>2835.7</v>
      </c>
      <c r="I106" s="19">
        <f>SUM(F106:H106)</f>
        <v>9749.599999999999</v>
      </c>
      <c r="J106" s="19">
        <v>2855.2</v>
      </c>
      <c r="K106" s="19">
        <v>3819.7</v>
      </c>
      <c r="L106" s="19">
        <v>3010.8</v>
      </c>
      <c r="M106" s="14">
        <f>SUM(J106:L106)</f>
        <v>9685.7</v>
      </c>
      <c r="N106" s="19">
        <v>3234.2</v>
      </c>
      <c r="O106" s="19">
        <v>2789</v>
      </c>
      <c r="P106" s="19">
        <v>3588.8</v>
      </c>
      <c r="Q106" s="14">
        <f>SUM(N106:P106)</f>
        <v>9612</v>
      </c>
    </row>
    <row r="107" spans="1:17" ht="12.75" customHeight="1">
      <c r="A107" s="21" t="s">
        <v>141</v>
      </c>
      <c r="B107" s="19">
        <v>564.7</v>
      </c>
      <c r="C107" s="19">
        <v>494.1</v>
      </c>
      <c r="D107" s="19">
        <v>521.9</v>
      </c>
      <c r="E107" s="19">
        <f>SUM(B107:D107)</f>
        <v>1580.7000000000003</v>
      </c>
      <c r="F107" s="19">
        <v>305.1</v>
      </c>
      <c r="G107" s="19">
        <v>619</v>
      </c>
      <c r="H107" s="19">
        <v>721</v>
      </c>
      <c r="I107" s="19">
        <f>SUM(F107:H107)</f>
        <v>1645.1</v>
      </c>
      <c r="J107" s="19">
        <v>549.6</v>
      </c>
      <c r="K107" s="19">
        <v>932.7</v>
      </c>
      <c r="L107" s="19">
        <v>612.4</v>
      </c>
      <c r="M107" s="14">
        <f>SUM(J107:L107)</f>
        <v>2094.7000000000003</v>
      </c>
      <c r="N107" s="19">
        <v>1238.5</v>
      </c>
      <c r="O107" s="19">
        <v>610.5</v>
      </c>
      <c r="P107" s="19">
        <v>538</v>
      </c>
      <c r="Q107" s="14">
        <f>SUM(N107:P107)</f>
        <v>2387</v>
      </c>
    </row>
    <row r="108" spans="1:17" ht="12.75" customHeight="1">
      <c r="A108" s="6" t="s">
        <v>142</v>
      </c>
      <c r="B108" s="19">
        <v>1173.4</v>
      </c>
      <c r="C108" s="19">
        <v>1281.1</v>
      </c>
      <c r="D108" s="19">
        <v>1330.6</v>
      </c>
      <c r="E108" s="19">
        <f>SUM(B108:D108)</f>
        <v>3785.1</v>
      </c>
      <c r="F108" s="19">
        <v>1405.9</v>
      </c>
      <c r="G108" s="19">
        <v>1452.4</v>
      </c>
      <c r="H108" s="19">
        <v>1457</v>
      </c>
      <c r="I108" s="19">
        <f>SUM(F108:H108)</f>
        <v>4315.3</v>
      </c>
      <c r="J108" s="19">
        <v>1393.7</v>
      </c>
      <c r="K108" s="19">
        <v>523.566</v>
      </c>
      <c r="L108" s="19">
        <v>2189.8</v>
      </c>
      <c r="M108" s="14">
        <f>SUM(J108:L108)</f>
        <v>4107.066000000001</v>
      </c>
      <c r="N108" s="19">
        <v>1550.4</v>
      </c>
      <c r="O108" s="19">
        <v>1458.1</v>
      </c>
      <c r="P108" s="19">
        <v>1547.7</v>
      </c>
      <c r="Q108" s="14">
        <f>SUM(N108:P108)</f>
        <v>4556.2</v>
      </c>
    </row>
    <row r="109" spans="1:17" ht="12.75" customHeight="1">
      <c r="A109" s="6" t="s">
        <v>140</v>
      </c>
      <c r="B109" s="19">
        <v>603.1</v>
      </c>
      <c r="C109" s="19">
        <v>201.3</v>
      </c>
      <c r="D109" s="19">
        <v>269.8</v>
      </c>
      <c r="E109" s="19">
        <f>SUM(B109:D109)</f>
        <v>1074.2</v>
      </c>
      <c r="F109" s="19">
        <v>642.8</v>
      </c>
      <c r="G109" s="19">
        <v>202.8</v>
      </c>
      <c r="H109" s="19">
        <v>331.7</v>
      </c>
      <c r="I109" s="19">
        <f>SUM(F109:H109)</f>
        <v>1177.3</v>
      </c>
      <c r="J109" s="19">
        <v>369.6</v>
      </c>
      <c r="K109" s="19">
        <v>40.72900000000118</v>
      </c>
      <c r="L109" s="19">
        <v>609.3000000000011</v>
      </c>
      <c r="M109" s="14">
        <f>SUM(J109:L109)</f>
        <v>1019.6290000000023</v>
      </c>
      <c r="N109" s="19">
        <v>680.6</v>
      </c>
      <c r="O109" s="19">
        <v>221.6</v>
      </c>
      <c r="P109" s="19">
        <v>416.9</v>
      </c>
      <c r="Q109" s="14">
        <f>SUM(N109:P109)</f>
        <v>1319.1</v>
      </c>
    </row>
    <row r="110" spans="1:17" ht="12.75" customHeight="1">
      <c r="A110" s="7" t="s">
        <v>98</v>
      </c>
      <c r="B110" s="33">
        <f>SUM(B105:B109)</f>
        <v>10678.900000000001</v>
      </c>
      <c r="C110" s="33">
        <f>SUM(C105:C109)</f>
        <v>10089.9</v>
      </c>
      <c r="D110" s="33">
        <f>SUM(D105:D109)</f>
        <v>10074.199999999999</v>
      </c>
      <c r="E110" s="33">
        <f aca="true" t="shared" si="33" ref="E110:P110">SUM(E105:E109)</f>
        <v>30843</v>
      </c>
      <c r="F110" s="33">
        <f t="shared" si="33"/>
        <v>11191.099999999999</v>
      </c>
      <c r="G110" s="33">
        <f t="shared" si="33"/>
        <v>11051.499999999998</v>
      </c>
      <c r="H110" s="33">
        <f t="shared" si="33"/>
        <v>10203</v>
      </c>
      <c r="I110" s="33">
        <f t="shared" si="33"/>
        <v>32445.6</v>
      </c>
      <c r="J110" s="33">
        <f t="shared" si="33"/>
        <v>11903.600000000002</v>
      </c>
      <c r="K110" s="33">
        <f t="shared" si="33"/>
        <v>10494.495000000003</v>
      </c>
      <c r="L110" s="33">
        <f t="shared" si="33"/>
        <v>11042.1</v>
      </c>
      <c r="M110" s="33">
        <f t="shared" si="33"/>
        <v>33440.195</v>
      </c>
      <c r="N110" s="33">
        <f t="shared" si="33"/>
        <v>11317.3</v>
      </c>
      <c r="O110" s="33">
        <f t="shared" si="33"/>
        <v>10370.400000000001</v>
      </c>
      <c r="P110" s="33">
        <f t="shared" si="33"/>
        <v>10449.800000000001</v>
      </c>
      <c r="Q110" s="33">
        <f>SUM(Q105:Q109)</f>
        <v>32137.499999999996</v>
      </c>
    </row>
    <row r="111" spans="1:17" ht="12.75" customHeight="1">
      <c r="A111" s="24" t="s">
        <v>155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ht="12.75" customHeight="1">
      <c r="A112" s="24" t="s">
        <v>111</v>
      </c>
      <c r="B112" s="19">
        <v>2824.4</v>
      </c>
      <c r="C112" s="19">
        <v>3771.7</v>
      </c>
      <c r="D112" s="19">
        <v>3129.4</v>
      </c>
      <c r="E112" s="19">
        <f>SUM(B112:D112)</f>
        <v>9725.5</v>
      </c>
      <c r="F112" s="19">
        <v>2881.7</v>
      </c>
      <c r="G112" s="19">
        <v>2942.1</v>
      </c>
      <c r="H112" s="19">
        <v>2848.3</v>
      </c>
      <c r="I112" s="19">
        <f>SUM(F112:H112)</f>
        <v>8672.099999999999</v>
      </c>
      <c r="J112" s="19">
        <v>4508</v>
      </c>
      <c r="K112" s="19">
        <v>2625.596</v>
      </c>
      <c r="L112" s="19">
        <v>2501.1</v>
      </c>
      <c r="M112" s="14">
        <f>SUM(J112:L112)</f>
        <v>9634.696</v>
      </c>
      <c r="N112" s="19">
        <v>2009.3</v>
      </c>
      <c r="O112" s="19">
        <v>3665.5</v>
      </c>
      <c r="P112" s="19">
        <v>2179.3</v>
      </c>
      <c r="Q112" s="14">
        <f>SUM(N112:P112)</f>
        <v>7854.1</v>
      </c>
    </row>
    <row r="113" spans="1:17" ht="12.75" customHeight="1">
      <c r="A113" s="6" t="s">
        <v>112</v>
      </c>
      <c r="B113" s="23">
        <v>1670.6</v>
      </c>
      <c r="C113" s="23">
        <v>1437.1</v>
      </c>
      <c r="D113" s="23">
        <v>1566.1</v>
      </c>
      <c r="E113" s="19">
        <f>SUM(B113:D113)</f>
        <v>4673.799999999999</v>
      </c>
      <c r="F113" s="19">
        <v>954.3</v>
      </c>
      <c r="G113" s="19">
        <v>717.3</v>
      </c>
      <c r="H113" s="19">
        <v>594.3</v>
      </c>
      <c r="I113" s="19">
        <f>SUM(F113:H113)</f>
        <v>2265.8999999999996</v>
      </c>
      <c r="J113" s="19">
        <v>1017.1</v>
      </c>
      <c r="K113" s="19">
        <v>1524.687</v>
      </c>
      <c r="L113" s="19">
        <v>0</v>
      </c>
      <c r="M113" s="14">
        <f>SUM(J113:L113)</f>
        <v>2541.787</v>
      </c>
      <c r="N113" s="19">
        <v>203.6</v>
      </c>
      <c r="O113" s="19">
        <v>1181.3</v>
      </c>
      <c r="P113" s="19">
        <v>1424.7</v>
      </c>
      <c r="Q113" s="14">
        <f>SUM(N113:P113)</f>
        <v>2809.6</v>
      </c>
    </row>
    <row r="114" spans="1:17" ht="12.75" customHeight="1">
      <c r="A114" s="6" t="s">
        <v>141</v>
      </c>
      <c r="B114" s="19">
        <v>97.5</v>
      </c>
      <c r="C114" s="19">
        <v>156.4</v>
      </c>
      <c r="D114" s="19">
        <v>51</v>
      </c>
      <c r="E114" s="19">
        <f>SUM(B114:D114)</f>
        <v>304.9</v>
      </c>
      <c r="F114" s="19">
        <v>386.1</v>
      </c>
      <c r="G114" s="19">
        <v>439.6</v>
      </c>
      <c r="H114" s="19">
        <v>718.4</v>
      </c>
      <c r="I114" s="19">
        <f>SUM(F114:H114)</f>
        <v>1544.1</v>
      </c>
      <c r="J114" s="19">
        <v>153.7</v>
      </c>
      <c r="K114" s="19">
        <v>361.591</v>
      </c>
      <c r="L114" s="19">
        <v>660.9</v>
      </c>
      <c r="M114" s="14">
        <f>SUM(J114:L114)</f>
        <v>1176.1909999999998</v>
      </c>
      <c r="N114" s="19">
        <v>392.8</v>
      </c>
      <c r="O114" s="19">
        <v>600</v>
      </c>
      <c r="P114" s="19">
        <v>222.6</v>
      </c>
      <c r="Q114" s="14">
        <f>SUM(N114:P114)</f>
        <v>1215.3999999999999</v>
      </c>
    </row>
    <row r="115" spans="1:17" ht="12.75" customHeight="1">
      <c r="A115" s="6" t="s">
        <v>140</v>
      </c>
      <c r="B115" s="19">
        <v>12334.3</v>
      </c>
      <c r="C115" s="19">
        <v>15520.3</v>
      </c>
      <c r="D115" s="19">
        <v>12551.2</v>
      </c>
      <c r="E115" s="19">
        <f>SUM(B115:D115)</f>
        <v>40405.8</v>
      </c>
      <c r="F115" s="19">
        <v>15589.7</v>
      </c>
      <c r="G115" s="19">
        <v>15748.4</v>
      </c>
      <c r="H115" s="19">
        <v>13623</v>
      </c>
      <c r="I115" s="19">
        <f>SUM(F115:H115)</f>
        <v>44961.1</v>
      </c>
      <c r="J115" s="19">
        <v>12578.9</v>
      </c>
      <c r="K115" s="19">
        <v>14248.926999999996</v>
      </c>
      <c r="L115" s="19">
        <v>14431.4</v>
      </c>
      <c r="M115" s="14">
        <f>SUM(J115:L115)</f>
        <v>41259.227</v>
      </c>
      <c r="N115" s="19">
        <v>14780.5</v>
      </c>
      <c r="O115" s="19">
        <v>13578.9</v>
      </c>
      <c r="P115" s="19">
        <v>13591.7</v>
      </c>
      <c r="Q115" s="14">
        <f>SUM(N115:P115)</f>
        <v>41951.100000000006</v>
      </c>
    </row>
    <row r="116" spans="1:17" ht="12.75" customHeight="1">
      <c r="A116" s="6" t="s">
        <v>127</v>
      </c>
      <c r="B116" s="19">
        <v>87.3</v>
      </c>
      <c r="C116" s="19">
        <v>23.5</v>
      </c>
      <c r="D116" s="19">
        <v>23.7</v>
      </c>
      <c r="E116" s="19">
        <f>SUM(B116:D116)</f>
        <v>134.5</v>
      </c>
      <c r="F116" s="19">
        <v>45.8</v>
      </c>
      <c r="G116" s="19">
        <v>206.1</v>
      </c>
      <c r="H116" s="19">
        <v>22.4</v>
      </c>
      <c r="I116" s="19">
        <f>SUM(F116:H116)</f>
        <v>274.29999999999995</v>
      </c>
      <c r="J116" s="19">
        <v>165.1</v>
      </c>
      <c r="K116" s="19">
        <v>282.711</v>
      </c>
      <c r="L116" s="19">
        <v>121.9</v>
      </c>
      <c r="M116" s="14">
        <f>SUM(J116:L116)</f>
        <v>569.711</v>
      </c>
      <c r="N116" s="19">
        <v>383</v>
      </c>
      <c r="O116" s="19">
        <v>87.7</v>
      </c>
      <c r="P116" s="19">
        <v>120.7</v>
      </c>
      <c r="Q116" s="14">
        <f>SUM(N116:P116)</f>
        <v>591.4</v>
      </c>
    </row>
    <row r="117" spans="1:17" ht="12.75" customHeight="1">
      <c r="A117" s="7" t="s">
        <v>98</v>
      </c>
      <c r="B117" s="64">
        <f>SUM(B112:B116)</f>
        <v>17014.1</v>
      </c>
      <c r="C117" s="64">
        <f>SUM(C112:C116)</f>
        <v>20909</v>
      </c>
      <c r="D117" s="64">
        <f>SUM(D112:D116)</f>
        <v>17321.4</v>
      </c>
      <c r="E117" s="64">
        <f aca="true" t="shared" si="34" ref="E117:P117">SUM(E112:E116)</f>
        <v>55244.5</v>
      </c>
      <c r="F117" s="64">
        <f t="shared" si="34"/>
        <v>19857.600000000002</v>
      </c>
      <c r="G117" s="64">
        <f t="shared" si="34"/>
        <v>20053.5</v>
      </c>
      <c r="H117" s="64">
        <f t="shared" si="34"/>
        <v>17806.4</v>
      </c>
      <c r="I117" s="64">
        <f t="shared" si="34"/>
        <v>57717.5</v>
      </c>
      <c r="J117" s="64">
        <f t="shared" si="34"/>
        <v>18422.8</v>
      </c>
      <c r="K117" s="64">
        <f t="shared" si="34"/>
        <v>19043.511999999995</v>
      </c>
      <c r="L117" s="64">
        <f t="shared" si="34"/>
        <v>17715.300000000003</v>
      </c>
      <c r="M117" s="64">
        <f t="shared" si="34"/>
        <v>55181.612</v>
      </c>
      <c r="N117" s="64">
        <f t="shared" si="34"/>
        <v>17769.2</v>
      </c>
      <c r="O117" s="64">
        <f t="shared" si="34"/>
        <v>19113.4</v>
      </c>
      <c r="P117" s="64">
        <f t="shared" si="34"/>
        <v>17539</v>
      </c>
      <c r="Q117" s="64">
        <f>SUM(Q112:Q116)</f>
        <v>54421.600000000006</v>
      </c>
    </row>
    <row r="118" spans="1:17" ht="12.75" customHeight="1">
      <c r="A118" s="34" t="s">
        <v>139</v>
      </c>
      <c r="B118" s="19">
        <v>2264.3</v>
      </c>
      <c r="C118" s="19">
        <v>3533.5</v>
      </c>
      <c r="D118" s="19">
        <v>27570.9</v>
      </c>
      <c r="E118" s="19">
        <f aca="true" t="shared" si="35" ref="E118:E123">SUM(B118:D118)</f>
        <v>33368.700000000004</v>
      </c>
      <c r="F118" s="19">
        <v>3831.7</v>
      </c>
      <c r="G118" s="19">
        <v>1721.5</v>
      </c>
      <c r="H118" s="19">
        <v>28578.9</v>
      </c>
      <c r="I118" s="19">
        <f aca="true" t="shared" si="36" ref="I118:I123">SUM(F118:H118)</f>
        <v>34132.1</v>
      </c>
      <c r="J118" s="19">
        <v>5826.8</v>
      </c>
      <c r="K118" s="19">
        <v>1658.478</v>
      </c>
      <c r="L118" s="19">
        <v>28993</v>
      </c>
      <c r="M118" s="14">
        <f aca="true" t="shared" si="37" ref="M118:M123">SUM(J118:L118)</f>
        <v>36478.278</v>
      </c>
      <c r="N118" s="19">
        <v>6974.7</v>
      </c>
      <c r="O118" s="19">
        <v>2263.6</v>
      </c>
      <c r="P118" s="19">
        <v>40458.8</v>
      </c>
      <c r="Q118" s="14">
        <f aca="true" t="shared" si="38" ref="Q118:Q123">SUM(N118:P118)</f>
        <v>49697.100000000006</v>
      </c>
    </row>
    <row r="119" spans="1:17" ht="12.75" customHeight="1">
      <c r="A119" s="6" t="s">
        <v>99</v>
      </c>
      <c r="B119" s="19">
        <v>13270.8</v>
      </c>
      <c r="C119" s="19">
        <v>13518.4</v>
      </c>
      <c r="D119" s="19">
        <v>13881.1</v>
      </c>
      <c r="E119" s="19">
        <f t="shared" si="35"/>
        <v>40670.299999999996</v>
      </c>
      <c r="F119" s="19">
        <v>13423.7</v>
      </c>
      <c r="G119" s="19">
        <v>16868.9</v>
      </c>
      <c r="H119" s="19">
        <v>16593.2</v>
      </c>
      <c r="I119" s="19">
        <f t="shared" si="36"/>
        <v>46885.8</v>
      </c>
      <c r="J119" s="19">
        <v>15431.8</v>
      </c>
      <c r="K119" s="19">
        <v>16114.977</v>
      </c>
      <c r="L119" s="19">
        <v>16509.1</v>
      </c>
      <c r="M119" s="14">
        <f t="shared" si="37"/>
        <v>48055.877</v>
      </c>
      <c r="N119" s="19">
        <v>15751.8</v>
      </c>
      <c r="O119" s="19">
        <v>17893.5</v>
      </c>
      <c r="P119" s="19">
        <v>21481.3</v>
      </c>
      <c r="Q119" s="14">
        <f t="shared" si="38"/>
        <v>55126.600000000006</v>
      </c>
    </row>
    <row r="120" spans="1:17" ht="12.75" customHeight="1">
      <c r="A120" s="26" t="s">
        <v>100</v>
      </c>
      <c r="B120" s="19">
        <v>2162.3</v>
      </c>
      <c r="C120" s="19">
        <v>2163.1</v>
      </c>
      <c r="D120" s="19">
        <v>2625.5</v>
      </c>
      <c r="E120" s="19">
        <f t="shared" si="35"/>
        <v>6950.9</v>
      </c>
      <c r="F120" s="19">
        <v>2131.6</v>
      </c>
      <c r="G120" s="19">
        <v>2348.98</v>
      </c>
      <c r="H120" s="19">
        <v>2363.9</v>
      </c>
      <c r="I120" s="19">
        <f t="shared" si="36"/>
        <v>6844.48</v>
      </c>
      <c r="J120" s="19">
        <v>3212.5</v>
      </c>
      <c r="K120" s="19">
        <v>2229.163</v>
      </c>
      <c r="L120" s="19">
        <v>2449.8</v>
      </c>
      <c r="M120" s="14">
        <f t="shared" si="37"/>
        <v>7891.463000000001</v>
      </c>
      <c r="N120" s="19">
        <v>2726</v>
      </c>
      <c r="O120" s="19">
        <v>2687.8</v>
      </c>
      <c r="P120" s="19">
        <v>2825.3</v>
      </c>
      <c r="Q120" s="14">
        <f t="shared" si="38"/>
        <v>8239.1</v>
      </c>
    </row>
    <row r="121" spans="1:17" ht="12.75">
      <c r="A121" s="6" t="s">
        <v>97</v>
      </c>
      <c r="B121" s="19">
        <v>24.1</v>
      </c>
      <c r="C121" s="19">
        <v>24.1</v>
      </c>
      <c r="D121" s="19">
        <v>15.8</v>
      </c>
      <c r="E121" s="19">
        <f t="shared" si="35"/>
        <v>64</v>
      </c>
      <c r="F121" s="19">
        <v>25.2</v>
      </c>
      <c r="G121" s="19">
        <v>25.2</v>
      </c>
      <c r="H121" s="19">
        <v>17.2</v>
      </c>
      <c r="I121" s="19">
        <f t="shared" si="36"/>
        <v>67.6</v>
      </c>
      <c r="J121" s="19">
        <v>25.5</v>
      </c>
      <c r="K121" s="19">
        <v>25.08</v>
      </c>
      <c r="L121" s="19">
        <v>25.2</v>
      </c>
      <c r="M121" s="14">
        <f t="shared" si="37"/>
        <v>75.78</v>
      </c>
      <c r="N121" s="19">
        <v>25.2</v>
      </c>
      <c r="O121" s="19">
        <v>25.2</v>
      </c>
      <c r="P121" s="19">
        <v>26.3</v>
      </c>
      <c r="Q121" s="14">
        <f t="shared" si="38"/>
        <v>76.7</v>
      </c>
    </row>
    <row r="122" spans="1:17" ht="12.75">
      <c r="A122" s="6" t="s">
        <v>96</v>
      </c>
      <c r="B122" s="19">
        <v>382.2</v>
      </c>
      <c r="C122" s="19">
        <v>402.8</v>
      </c>
      <c r="D122" s="19">
        <v>273</v>
      </c>
      <c r="E122" s="19">
        <f t="shared" si="35"/>
        <v>1058</v>
      </c>
      <c r="F122" s="19">
        <v>252.4</v>
      </c>
      <c r="G122" s="19">
        <v>598.7</v>
      </c>
      <c r="H122" s="19">
        <v>632.7</v>
      </c>
      <c r="I122" s="19">
        <f t="shared" si="36"/>
        <v>1483.8000000000002</v>
      </c>
      <c r="J122" s="19">
        <v>206.7</v>
      </c>
      <c r="K122" s="19">
        <v>672.369</v>
      </c>
      <c r="L122" s="19">
        <v>259.6</v>
      </c>
      <c r="M122" s="14">
        <f t="shared" si="37"/>
        <v>1138.6689999999999</v>
      </c>
      <c r="N122" s="19">
        <v>241.9</v>
      </c>
      <c r="O122" s="19">
        <v>480.4</v>
      </c>
      <c r="P122" s="19">
        <v>298.5</v>
      </c>
      <c r="Q122" s="14">
        <f t="shared" si="38"/>
        <v>1020.8</v>
      </c>
    </row>
    <row r="123" spans="1:17" ht="12.75">
      <c r="A123" s="6" t="s">
        <v>160</v>
      </c>
      <c r="B123" s="19">
        <v>1953.1</v>
      </c>
      <c r="C123" s="19">
        <v>1568.1</v>
      </c>
      <c r="D123" s="19">
        <v>4610.8</v>
      </c>
      <c r="E123" s="19">
        <f t="shared" si="35"/>
        <v>8132</v>
      </c>
      <c r="F123" s="19">
        <v>3170.6</v>
      </c>
      <c r="G123" s="19">
        <v>2781.6</v>
      </c>
      <c r="H123" s="19">
        <v>2887.5</v>
      </c>
      <c r="I123" s="19">
        <f t="shared" si="36"/>
        <v>8839.7</v>
      </c>
      <c r="J123" s="19">
        <v>2579.5</v>
      </c>
      <c r="K123" s="19">
        <v>3101.6860000000015</v>
      </c>
      <c r="L123" s="19">
        <v>3662.100000000006</v>
      </c>
      <c r="M123" s="14">
        <f t="shared" si="37"/>
        <v>9343.286000000007</v>
      </c>
      <c r="N123" s="19">
        <v>2527.7</v>
      </c>
      <c r="O123" s="19">
        <v>1854</v>
      </c>
      <c r="P123" s="19">
        <v>2942</v>
      </c>
      <c r="Q123" s="14">
        <f t="shared" si="38"/>
        <v>7323.7</v>
      </c>
    </row>
    <row r="124" spans="1:17" ht="12.75">
      <c r="A124" s="7" t="s">
        <v>98</v>
      </c>
      <c r="B124" s="47">
        <f>SUM(B118:B123)</f>
        <v>20056.799999999996</v>
      </c>
      <c r="C124" s="47">
        <f>SUM(C118:C123)</f>
        <v>21209.999999999996</v>
      </c>
      <c r="D124" s="47">
        <f>SUM(D118:D123)</f>
        <v>48977.100000000006</v>
      </c>
      <c r="E124" s="47">
        <f aca="true" t="shared" si="39" ref="E124:P124">SUM(E118:E123)</f>
        <v>90243.9</v>
      </c>
      <c r="F124" s="47">
        <f t="shared" si="39"/>
        <v>22835.2</v>
      </c>
      <c r="G124" s="47">
        <f t="shared" si="39"/>
        <v>24344.88</v>
      </c>
      <c r="H124" s="47">
        <f t="shared" si="39"/>
        <v>51073.4</v>
      </c>
      <c r="I124" s="47">
        <f t="shared" si="39"/>
        <v>98253.48</v>
      </c>
      <c r="J124" s="47">
        <f t="shared" si="39"/>
        <v>27282.8</v>
      </c>
      <c r="K124" s="47">
        <f t="shared" si="39"/>
        <v>23801.753000000004</v>
      </c>
      <c r="L124" s="47">
        <f t="shared" si="39"/>
        <v>51898.8</v>
      </c>
      <c r="M124" s="47">
        <f t="shared" si="39"/>
        <v>102983.353</v>
      </c>
      <c r="N124" s="47">
        <f t="shared" si="39"/>
        <v>28247.300000000003</v>
      </c>
      <c r="O124" s="47">
        <f t="shared" si="39"/>
        <v>25204.5</v>
      </c>
      <c r="P124" s="47">
        <f t="shared" si="39"/>
        <v>68032.20000000001</v>
      </c>
      <c r="Q124" s="47">
        <f>SUM(Q118:Q123)</f>
        <v>121484.00000000001</v>
      </c>
    </row>
    <row r="125" spans="1:17" ht="12.75">
      <c r="A125" s="5" t="s">
        <v>101</v>
      </c>
      <c r="B125" s="64">
        <f>B110+B117+B124</f>
        <v>47749.799999999996</v>
      </c>
      <c r="C125" s="64">
        <f>C110+C117+C124</f>
        <v>52208.899999999994</v>
      </c>
      <c r="D125" s="64">
        <f>D110+D117+D124</f>
        <v>76372.70000000001</v>
      </c>
      <c r="E125" s="64">
        <f aca="true" t="shared" si="40" ref="E125:P125">E124+E117+E110</f>
        <v>176331.4</v>
      </c>
      <c r="F125" s="64">
        <f t="shared" si="40"/>
        <v>53883.9</v>
      </c>
      <c r="G125" s="64">
        <f t="shared" si="40"/>
        <v>55449.880000000005</v>
      </c>
      <c r="H125" s="64">
        <f t="shared" si="40"/>
        <v>79082.8</v>
      </c>
      <c r="I125" s="64">
        <f t="shared" si="40"/>
        <v>188416.58</v>
      </c>
      <c r="J125" s="64">
        <f t="shared" si="40"/>
        <v>57609.2</v>
      </c>
      <c r="K125" s="64">
        <f t="shared" si="40"/>
        <v>53339.76</v>
      </c>
      <c r="L125" s="64">
        <f t="shared" si="40"/>
        <v>80656.20000000001</v>
      </c>
      <c r="M125" s="64">
        <f t="shared" si="40"/>
        <v>191605.16</v>
      </c>
      <c r="N125" s="64">
        <f t="shared" si="40"/>
        <v>57333.8</v>
      </c>
      <c r="O125" s="64">
        <f t="shared" si="40"/>
        <v>54688.3</v>
      </c>
      <c r="P125" s="64">
        <f t="shared" si="40"/>
        <v>96021.00000000001</v>
      </c>
      <c r="Q125" s="64">
        <f>Q124+Q117+Q110</f>
        <v>208043.10000000003</v>
      </c>
    </row>
    <row r="126" spans="1:17" ht="22.5">
      <c r="A126" s="37" t="s">
        <v>129</v>
      </c>
      <c r="B126" s="35">
        <v>2780</v>
      </c>
      <c r="C126" s="35">
        <v>2780</v>
      </c>
      <c r="D126" s="35">
        <v>2780</v>
      </c>
      <c r="E126" s="35">
        <f>SUM(B126:D126)</f>
        <v>8340</v>
      </c>
      <c r="F126" s="35">
        <v>2780</v>
      </c>
      <c r="G126" s="35">
        <v>2780</v>
      </c>
      <c r="H126" s="35">
        <v>2780</v>
      </c>
      <c r="I126" s="35">
        <f>SUM(F126:H126)</f>
        <v>8340</v>
      </c>
      <c r="J126" s="35">
        <v>2780</v>
      </c>
      <c r="K126" s="35">
        <v>2780</v>
      </c>
      <c r="L126" s="35">
        <v>0</v>
      </c>
      <c r="M126" s="14">
        <f>SUM(J126:L126)</f>
        <v>5560</v>
      </c>
      <c r="N126" s="35">
        <v>2780</v>
      </c>
      <c r="O126" s="35">
        <v>2780</v>
      </c>
      <c r="P126" s="35">
        <v>2780</v>
      </c>
      <c r="Q126" s="14">
        <f>SUM(N126:P126)</f>
        <v>8340</v>
      </c>
    </row>
    <row r="127" spans="1:17" ht="12.75">
      <c r="A127" s="5" t="s">
        <v>109</v>
      </c>
      <c r="B127" s="33">
        <f>B125-B126</f>
        <v>44969.799999999996</v>
      </c>
      <c r="C127" s="33">
        <f>C125-C126</f>
        <v>49428.899999999994</v>
      </c>
      <c r="D127" s="33">
        <f>D125-D126</f>
        <v>73592.70000000001</v>
      </c>
      <c r="E127" s="33">
        <f aca="true" t="shared" si="41" ref="E127:P127">+E125-E126</f>
        <v>167991.4</v>
      </c>
      <c r="F127" s="33">
        <f t="shared" si="41"/>
        <v>51103.9</v>
      </c>
      <c r="G127" s="33">
        <f t="shared" si="41"/>
        <v>52669.880000000005</v>
      </c>
      <c r="H127" s="33">
        <f t="shared" si="41"/>
        <v>76302.8</v>
      </c>
      <c r="I127" s="33">
        <f t="shared" si="41"/>
        <v>180076.58</v>
      </c>
      <c r="J127" s="33">
        <f t="shared" si="41"/>
        <v>54829.2</v>
      </c>
      <c r="K127" s="33">
        <f t="shared" si="41"/>
        <v>50559.76</v>
      </c>
      <c r="L127" s="33">
        <f t="shared" si="41"/>
        <v>80656.20000000001</v>
      </c>
      <c r="M127" s="33">
        <f t="shared" si="41"/>
        <v>186045.16</v>
      </c>
      <c r="N127" s="33">
        <f t="shared" si="41"/>
        <v>54553.8</v>
      </c>
      <c r="O127" s="33">
        <f t="shared" si="41"/>
        <v>51908.3</v>
      </c>
      <c r="P127" s="33">
        <f t="shared" si="41"/>
        <v>93241.00000000001</v>
      </c>
      <c r="Q127" s="33">
        <f>+Q125-Q126</f>
        <v>199703.10000000003</v>
      </c>
    </row>
    <row r="128" ht="12.75" customHeight="1">
      <c r="A128" s="71" t="s">
        <v>138</v>
      </c>
    </row>
  </sheetData>
  <sheetProtection/>
  <mergeCells count="20">
    <mergeCell ref="B30:E30"/>
    <mergeCell ref="F30:I30"/>
    <mergeCell ref="A2:A3"/>
    <mergeCell ref="B2:E2"/>
    <mergeCell ref="R4:R5"/>
    <mergeCell ref="J69:M69"/>
    <mergeCell ref="A30:A31"/>
    <mergeCell ref="N69:Q69"/>
    <mergeCell ref="N2:Q2"/>
    <mergeCell ref="N30:Q30"/>
    <mergeCell ref="J2:M2"/>
    <mergeCell ref="F2:I2"/>
    <mergeCell ref="J30:M30"/>
    <mergeCell ref="A102:A103"/>
    <mergeCell ref="A69:A70"/>
    <mergeCell ref="B69:E69"/>
    <mergeCell ref="F69:I69"/>
    <mergeCell ref="B102:E102"/>
    <mergeCell ref="J102:M102"/>
    <mergeCell ref="F102:I102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&amp;C&amp;"Tahoma,Bold"&amp;14TANZANIA REVENUE AUTHORITY
Actual Revenue Collections (Quarterly) for 2005/06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85" zoomScaleNormal="85" zoomScalePageLayoutView="0" workbookViewId="0" topLeftCell="A1">
      <pane ySplit="3" topLeftCell="A37" activePane="bottomLeft" state="frozen"/>
      <selection pane="topLeft" activeCell="Q9" sqref="Q9"/>
      <selection pane="bottomLeft" activeCell="A69" sqref="A69"/>
    </sheetView>
  </sheetViews>
  <sheetFormatPr defaultColWidth="9.140625" defaultRowHeight="12.75"/>
  <cols>
    <col min="1" max="1" width="31.57421875" style="1" customWidth="1"/>
    <col min="2" max="2" width="11.8515625" style="1" customWidth="1"/>
    <col min="3" max="4" width="12.140625" style="1" customWidth="1"/>
    <col min="5" max="5" width="12.7109375" style="1" customWidth="1"/>
    <col min="6" max="8" width="10.7109375" style="1" customWidth="1"/>
    <col min="9" max="9" width="11.7109375" style="1" customWidth="1"/>
    <col min="10" max="10" width="11.57421875" style="1" customWidth="1"/>
    <col min="11" max="11" width="12.00390625" style="1" customWidth="1"/>
    <col min="12" max="12" width="10.851562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73" t="s">
        <v>161</v>
      </c>
      <c r="M1" s="2"/>
      <c r="Q1" s="81" t="s">
        <v>167</v>
      </c>
    </row>
    <row r="2" spans="1:17" ht="12.75" customHeight="1">
      <c r="A2" s="94" t="s">
        <v>162</v>
      </c>
      <c r="B2" s="88" t="s">
        <v>163</v>
      </c>
      <c r="C2" s="88"/>
      <c r="D2" s="88"/>
      <c r="E2" s="88"/>
      <c r="F2" s="88" t="s">
        <v>164</v>
      </c>
      <c r="G2" s="88"/>
      <c r="H2" s="88"/>
      <c r="I2" s="88"/>
      <c r="J2" s="88" t="s">
        <v>165</v>
      </c>
      <c r="K2" s="88"/>
      <c r="L2" s="88"/>
      <c r="M2" s="88"/>
      <c r="N2" s="88" t="s">
        <v>166</v>
      </c>
      <c r="O2" s="88"/>
      <c r="P2" s="88"/>
      <c r="Q2" s="88"/>
    </row>
    <row r="3" spans="1:17" s="46" customFormat="1" ht="12.75" customHeight="1">
      <c r="A3" s="94"/>
      <c r="B3" s="50" t="s">
        <v>75</v>
      </c>
      <c r="C3" s="50" t="s">
        <v>74</v>
      </c>
      <c r="D3" s="50" t="s">
        <v>73</v>
      </c>
      <c r="E3" s="50" t="s">
        <v>66</v>
      </c>
      <c r="F3" s="50" t="s">
        <v>72</v>
      </c>
      <c r="G3" s="50" t="s">
        <v>71</v>
      </c>
      <c r="H3" s="50" t="s">
        <v>70</v>
      </c>
      <c r="I3" s="50" t="s">
        <v>66</v>
      </c>
      <c r="J3" s="50" t="s">
        <v>69</v>
      </c>
      <c r="K3" s="50" t="s">
        <v>68</v>
      </c>
      <c r="L3" s="50" t="s">
        <v>67</v>
      </c>
      <c r="M3" s="50" t="s">
        <v>66</v>
      </c>
      <c r="N3" s="50" t="s">
        <v>65</v>
      </c>
      <c r="O3" s="50" t="s">
        <v>64</v>
      </c>
      <c r="P3" s="50" t="s">
        <v>63</v>
      </c>
      <c r="Q3" s="50" t="s">
        <v>66</v>
      </c>
    </row>
    <row r="4" spans="1:17" ht="12.75">
      <c r="A4" s="74" t="s">
        <v>55</v>
      </c>
      <c r="B4" s="14">
        <v>9063</v>
      </c>
      <c r="C4" s="14">
        <v>12557</v>
      </c>
      <c r="D4" s="14">
        <v>11392.1</v>
      </c>
      <c r="E4" s="14">
        <f>SUM(B4:D4)</f>
        <v>33012.1</v>
      </c>
      <c r="F4" s="14">
        <v>5837.3</v>
      </c>
      <c r="G4" s="14">
        <v>4734.7</v>
      </c>
      <c r="H4" s="14">
        <v>10252.1</v>
      </c>
      <c r="I4" s="14">
        <f>SUM(F4:H4)</f>
        <v>20824.1</v>
      </c>
      <c r="J4" s="14">
        <v>5908.8</v>
      </c>
      <c r="K4" s="14">
        <v>6014</v>
      </c>
      <c r="L4" s="14">
        <v>8531.7</v>
      </c>
      <c r="M4" s="56">
        <f>SUM(J4:L4)</f>
        <v>20454.5</v>
      </c>
      <c r="N4" s="14">
        <v>5153</v>
      </c>
      <c r="O4" s="14">
        <v>5885.1</v>
      </c>
      <c r="P4" s="14">
        <v>10286.2</v>
      </c>
      <c r="Q4" s="56">
        <f>SUM(N4:P4)</f>
        <v>21324.300000000003</v>
      </c>
    </row>
    <row r="5" spans="1:17" ht="12.75" customHeight="1">
      <c r="A5" s="6" t="s">
        <v>53</v>
      </c>
      <c r="B5" s="14"/>
      <c r="C5" s="14"/>
      <c r="D5" s="14"/>
      <c r="E5" s="14"/>
      <c r="F5" s="14">
        <v>1250.5</v>
      </c>
      <c r="G5" s="14">
        <v>1195</v>
      </c>
      <c r="H5" s="14">
        <v>2323.9</v>
      </c>
      <c r="I5" s="14">
        <f>SUM(F5:H5)</f>
        <v>4769.4</v>
      </c>
      <c r="J5" s="14">
        <v>1425.3</v>
      </c>
      <c r="K5" s="14">
        <v>1505.574</v>
      </c>
      <c r="L5" s="14">
        <v>2118.5</v>
      </c>
      <c r="M5" s="56">
        <f>SUM(J5:L5)</f>
        <v>5049.374</v>
      </c>
      <c r="N5" s="14">
        <v>2418.2</v>
      </c>
      <c r="O5" s="14">
        <v>1495.7</v>
      </c>
      <c r="P5" s="14">
        <v>2338.5</v>
      </c>
      <c r="Q5" s="56">
        <f>SUM(N5:P5)</f>
        <v>6252.4</v>
      </c>
    </row>
    <row r="6" spans="1:17" ht="12.75">
      <c r="A6" s="75" t="s">
        <v>54</v>
      </c>
      <c r="B6" s="14"/>
      <c r="C6" s="14"/>
      <c r="D6" s="14"/>
      <c r="E6" s="14"/>
      <c r="F6" s="14">
        <v>854.4</v>
      </c>
      <c r="G6" s="14">
        <v>1077.8</v>
      </c>
      <c r="H6" s="14">
        <v>1509.2</v>
      </c>
      <c r="I6" s="14">
        <f>SUM(F6:H6)</f>
        <v>3441.3999999999996</v>
      </c>
      <c r="J6" s="14">
        <v>1254.4</v>
      </c>
      <c r="K6" s="14">
        <v>1102.9</v>
      </c>
      <c r="L6" s="14">
        <v>1474.9</v>
      </c>
      <c r="M6" s="56">
        <f>SUM(J6:L6)</f>
        <v>3832.2000000000003</v>
      </c>
      <c r="N6" s="14">
        <v>1027.5</v>
      </c>
      <c r="O6" s="14">
        <v>840.9</v>
      </c>
      <c r="P6" s="14">
        <v>2343.1</v>
      </c>
      <c r="Q6" s="56">
        <f>SUM(N6:P6)</f>
        <v>4211.5</v>
      </c>
    </row>
    <row r="7" spans="1:17" ht="12.75">
      <c r="A7" s="21" t="s">
        <v>6</v>
      </c>
      <c r="B7" s="14">
        <v>3311.9</v>
      </c>
      <c r="C7" s="14">
        <v>3944.6</v>
      </c>
      <c r="D7" s="14">
        <v>3170.5</v>
      </c>
      <c r="E7" s="14">
        <f aca="true" t="shared" si="0" ref="E7:E26">SUM(B7:D7)</f>
        <v>10427</v>
      </c>
      <c r="F7" s="14">
        <v>1903.7</v>
      </c>
      <c r="G7" s="14">
        <v>1916.5</v>
      </c>
      <c r="H7" s="14">
        <v>2938</v>
      </c>
      <c r="I7" s="14">
        <f aca="true" t="shared" si="1" ref="I7:I26">SUM(F7:H7)</f>
        <v>6758.2</v>
      </c>
      <c r="J7" s="14">
        <v>2138.9</v>
      </c>
      <c r="K7" s="14">
        <v>1951.5</v>
      </c>
      <c r="L7" s="14">
        <v>3217.1</v>
      </c>
      <c r="M7" s="56">
        <f aca="true" t="shared" si="2" ref="M7:M26">SUM(J7:L7)</f>
        <v>7307.5</v>
      </c>
      <c r="N7" s="14">
        <v>2327.5</v>
      </c>
      <c r="O7" s="14">
        <v>2292.4</v>
      </c>
      <c r="P7" s="14">
        <v>3453.1</v>
      </c>
      <c r="Q7" s="56">
        <f aca="true" t="shared" si="3" ref="Q7:Q24">SUM(N7:P7)</f>
        <v>8073</v>
      </c>
    </row>
    <row r="8" spans="1:17" ht="12.75">
      <c r="A8" s="6" t="s">
        <v>7</v>
      </c>
      <c r="B8" s="14">
        <v>108.5</v>
      </c>
      <c r="C8" s="14">
        <v>173.8</v>
      </c>
      <c r="D8" s="14">
        <v>166.3</v>
      </c>
      <c r="E8" s="14">
        <f t="shared" si="0"/>
        <v>448.6</v>
      </c>
      <c r="F8" s="14">
        <v>89.5</v>
      </c>
      <c r="G8" s="14">
        <v>99.8</v>
      </c>
      <c r="H8" s="14">
        <v>125.4</v>
      </c>
      <c r="I8" s="14">
        <f t="shared" si="1"/>
        <v>314.70000000000005</v>
      </c>
      <c r="J8" s="14">
        <v>104.6</v>
      </c>
      <c r="K8" s="14">
        <v>116.4</v>
      </c>
      <c r="L8" s="14">
        <v>198</v>
      </c>
      <c r="M8" s="56">
        <f t="shared" si="2"/>
        <v>419</v>
      </c>
      <c r="N8" s="14">
        <v>97.3</v>
      </c>
      <c r="O8" s="14">
        <v>125.1</v>
      </c>
      <c r="P8" s="14">
        <v>213.1</v>
      </c>
      <c r="Q8" s="56">
        <f t="shared" si="3"/>
        <v>435.5</v>
      </c>
    </row>
    <row r="9" spans="1:17" ht="12.75">
      <c r="A9" s="21" t="s">
        <v>8</v>
      </c>
      <c r="B9" s="14">
        <v>342.4</v>
      </c>
      <c r="C9" s="14">
        <v>349.3</v>
      </c>
      <c r="D9" s="14">
        <v>407.5</v>
      </c>
      <c r="E9" s="14">
        <f t="shared" si="0"/>
        <v>1099.2</v>
      </c>
      <c r="F9" s="14">
        <v>217.4</v>
      </c>
      <c r="G9" s="14">
        <v>174.8</v>
      </c>
      <c r="H9" s="14">
        <v>293.6</v>
      </c>
      <c r="I9" s="14">
        <f t="shared" si="1"/>
        <v>685.8000000000001</v>
      </c>
      <c r="J9" s="14">
        <v>294.2</v>
      </c>
      <c r="K9" s="14">
        <v>347.9</v>
      </c>
      <c r="L9" s="14">
        <v>432.6</v>
      </c>
      <c r="M9" s="56">
        <f t="shared" si="2"/>
        <v>1074.6999999999998</v>
      </c>
      <c r="N9" s="14">
        <v>248.9</v>
      </c>
      <c r="O9" s="14">
        <v>261</v>
      </c>
      <c r="P9" s="14">
        <v>486.6</v>
      </c>
      <c r="Q9" s="56">
        <f t="shared" si="3"/>
        <v>996.5</v>
      </c>
    </row>
    <row r="10" spans="1:17" ht="12.75">
      <c r="A10" s="6" t="s">
        <v>9</v>
      </c>
      <c r="B10" s="14">
        <v>501.7</v>
      </c>
      <c r="C10" s="14">
        <v>498.5</v>
      </c>
      <c r="D10" s="14">
        <v>514.8</v>
      </c>
      <c r="E10" s="14">
        <f t="shared" si="0"/>
        <v>1515</v>
      </c>
      <c r="F10" s="14">
        <v>232</v>
      </c>
      <c r="G10" s="14">
        <v>219.6</v>
      </c>
      <c r="H10" s="14">
        <v>404.5</v>
      </c>
      <c r="I10" s="14">
        <f t="shared" si="1"/>
        <v>856.1</v>
      </c>
      <c r="J10" s="14">
        <v>323.8</v>
      </c>
      <c r="K10" s="14">
        <v>327.763</v>
      </c>
      <c r="L10" s="14">
        <v>743.1</v>
      </c>
      <c r="M10" s="56">
        <f t="shared" si="2"/>
        <v>1394.663</v>
      </c>
      <c r="N10" s="14">
        <v>291.2</v>
      </c>
      <c r="O10" s="14">
        <v>274.9</v>
      </c>
      <c r="P10" s="14">
        <v>710.6</v>
      </c>
      <c r="Q10" s="56">
        <f t="shared" si="3"/>
        <v>1276.6999999999998</v>
      </c>
    </row>
    <row r="11" spans="1:17" ht="12.75">
      <c r="A11" s="6" t="s">
        <v>10</v>
      </c>
      <c r="B11" s="14">
        <v>272.2</v>
      </c>
      <c r="C11" s="14">
        <v>306.2</v>
      </c>
      <c r="D11" s="14">
        <v>215.6</v>
      </c>
      <c r="E11" s="14">
        <f t="shared" si="0"/>
        <v>794</v>
      </c>
      <c r="F11" s="14">
        <v>95.4</v>
      </c>
      <c r="G11" s="14">
        <v>126.1</v>
      </c>
      <c r="H11" s="14">
        <v>125.3</v>
      </c>
      <c r="I11" s="14">
        <f t="shared" si="1"/>
        <v>346.8</v>
      </c>
      <c r="J11" s="14">
        <v>195.6</v>
      </c>
      <c r="K11" s="14">
        <v>157.5</v>
      </c>
      <c r="L11" s="14">
        <v>253.4</v>
      </c>
      <c r="M11" s="56">
        <f t="shared" si="2"/>
        <v>606.5</v>
      </c>
      <c r="N11" s="14">
        <v>136.3</v>
      </c>
      <c r="O11" s="14">
        <v>200.6</v>
      </c>
      <c r="P11" s="14">
        <v>289.1</v>
      </c>
      <c r="Q11" s="56">
        <f t="shared" si="3"/>
        <v>626</v>
      </c>
    </row>
    <row r="12" spans="1:17" ht="12.75">
      <c r="A12" s="21" t="s">
        <v>11</v>
      </c>
      <c r="B12" s="14">
        <v>90.2</v>
      </c>
      <c r="C12" s="14">
        <v>136.6</v>
      </c>
      <c r="D12" s="14">
        <v>135.2</v>
      </c>
      <c r="E12" s="14">
        <f t="shared" si="0"/>
        <v>362</v>
      </c>
      <c r="F12" s="14">
        <v>79.4</v>
      </c>
      <c r="G12" s="14">
        <v>93.9</v>
      </c>
      <c r="H12" s="14">
        <v>146.1</v>
      </c>
      <c r="I12" s="14">
        <f t="shared" si="1"/>
        <v>319.4</v>
      </c>
      <c r="J12" s="14">
        <v>67.9</v>
      </c>
      <c r="K12" s="14">
        <v>86.3</v>
      </c>
      <c r="L12" s="14">
        <v>228.7</v>
      </c>
      <c r="M12" s="56">
        <f t="shared" si="2"/>
        <v>382.9</v>
      </c>
      <c r="N12" s="14">
        <v>73.2</v>
      </c>
      <c r="O12" s="14">
        <v>115.3</v>
      </c>
      <c r="P12" s="14">
        <v>174.7</v>
      </c>
      <c r="Q12" s="56">
        <f t="shared" si="3"/>
        <v>363.2</v>
      </c>
    </row>
    <row r="13" spans="1:17" ht="12.75">
      <c r="A13" s="6" t="s">
        <v>12</v>
      </c>
      <c r="B13" s="14">
        <v>1066.5</v>
      </c>
      <c r="C13" s="14">
        <v>1460.4</v>
      </c>
      <c r="D13" s="14">
        <v>968.2</v>
      </c>
      <c r="E13" s="14">
        <f t="shared" si="0"/>
        <v>3495.1000000000004</v>
      </c>
      <c r="F13" s="14">
        <v>531.4</v>
      </c>
      <c r="G13" s="14">
        <v>556</v>
      </c>
      <c r="H13" s="14">
        <v>914.8</v>
      </c>
      <c r="I13" s="14">
        <f t="shared" si="1"/>
        <v>2002.2</v>
      </c>
      <c r="J13" s="14">
        <v>593.7</v>
      </c>
      <c r="K13" s="14">
        <v>582.2</v>
      </c>
      <c r="L13" s="14">
        <v>1101</v>
      </c>
      <c r="M13" s="56">
        <f t="shared" si="2"/>
        <v>2276.9</v>
      </c>
      <c r="N13" s="14">
        <v>545.6</v>
      </c>
      <c r="O13" s="14">
        <v>573.3</v>
      </c>
      <c r="P13" s="14">
        <v>1391.5</v>
      </c>
      <c r="Q13" s="56">
        <f t="shared" si="3"/>
        <v>2510.4</v>
      </c>
    </row>
    <row r="14" spans="1:17" ht="12.75">
      <c r="A14" s="6" t="s">
        <v>13</v>
      </c>
      <c r="B14" s="14">
        <v>58.3</v>
      </c>
      <c r="C14" s="14">
        <v>50.5</v>
      </c>
      <c r="D14" s="14">
        <v>52.5</v>
      </c>
      <c r="E14" s="14">
        <f t="shared" si="0"/>
        <v>161.3</v>
      </c>
      <c r="F14" s="14">
        <v>23.7</v>
      </c>
      <c r="G14" s="14">
        <v>16.2</v>
      </c>
      <c r="H14" s="14">
        <v>67.7</v>
      </c>
      <c r="I14" s="14">
        <f t="shared" si="1"/>
        <v>107.6</v>
      </c>
      <c r="J14" s="14">
        <v>26.8</v>
      </c>
      <c r="K14" s="14">
        <v>26.153</v>
      </c>
      <c r="L14" s="14">
        <v>71.5</v>
      </c>
      <c r="M14" s="56">
        <f t="shared" si="2"/>
        <v>124.453</v>
      </c>
      <c r="N14" s="14">
        <v>20.6</v>
      </c>
      <c r="O14" s="14">
        <v>20.9</v>
      </c>
      <c r="P14" s="14">
        <v>74.3</v>
      </c>
      <c r="Q14" s="56">
        <f t="shared" si="3"/>
        <v>115.8</v>
      </c>
    </row>
    <row r="15" spans="1:17" ht="12.75">
      <c r="A15" s="6" t="s">
        <v>14</v>
      </c>
      <c r="B15" s="14">
        <v>322</v>
      </c>
      <c r="C15" s="14">
        <v>365</v>
      </c>
      <c r="D15" s="14">
        <v>329.3</v>
      </c>
      <c r="E15" s="14">
        <f t="shared" si="0"/>
        <v>1016.3</v>
      </c>
      <c r="F15" s="14">
        <v>266.5</v>
      </c>
      <c r="G15" s="14">
        <v>162.1</v>
      </c>
      <c r="H15" s="14">
        <v>372.4</v>
      </c>
      <c r="I15" s="14">
        <f t="shared" si="1"/>
        <v>801</v>
      </c>
      <c r="J15" s="14">
        <v>269.9</v>
      </c>
      <c r="K15" s="14">
        <v>215.22</v>
      </c>
      <c r="L15" s="14">
        <v>323.7</v>
      </c>
      <c r="M15" s="56">
        <f t="shared" si="2"/>
        <v>808.8199999999999</v>
      </c>
      <c r="N15" s="14">
        <v>252.8</v>
      </c>
      <c r="O15" s="14">
        <v>1316.4</v>
      </c>
      <c r="P15" s="14">
        <v>404.4</v>
      </c>
      <c r="Q15" s="56">
        <f t="shared" si="3"/>
        <v>1973.6</v>
      </c>
    </row>
    <row r="16" spans="1:17" ht="12.75">
      <c r="A16" s="6" t="s">
        <v>15</v>
      </c>
      <c r="B16" s="14">
        <v>1146.6</v>
      </c>
      <c r="C16" s="14">
        <v>1234.8</v>
      </c>
      <c r="D16" s="14">
        <v>865.6</v>
      </c>
      <c r="E16" s="14">
        <f t="shared" si="0"/>
        <v>3246.9999999999995</v>
      </c>
      <c r="F16" s="14">
        <v>441.2</v>
      </c>
      <c r="G16" s="14">
        <v>268.8</v>
      </c>
      <c r="H16" s="14">
        <v>1003.4</v>
      </c>
      <c r="I16" s="14">
        <f t="shared" si="1"/>
        <v>1713.4</v>
      </c>
      <c r="J16" s="14">
        <v>417.6</v>
      </c>
      <c r="K16" s="14">
        <v>297.4</v>
      </c>
      <c r="L16" s="14">
        <v>1017.1</v>
      </c>
      <c r="M16" s="56">
        <f t="shared" si="2"/>
        <v>1732.1</v>
      </c>
      <c r="N16" s="14">
        <v>346.5</v>
      </c>
      <c r="O16" s="14">
        <v>475.3</v>
      </c>
      <c r="P16" s="14">
        <v>1106.6</v>
      </c>
      <c r="Q16" s="56">
        <f t="shared" si="3"/>
        <v>1928.3999999999999</v>
      </c>
    </row>
    <row r="17" spans="1:17" ht="12.75">
      <c r="A17" s="6" t="s">
        <v>16</v>
      </c>
      <c r="B17" s="14">
        <v>1582.6</v>
      </c>
      <c r="C17" s="14">
        <v>2195</v>
      </c>
      <c r="D17" s="14">
        <v>978.5</v>
      </c>
      <c r="E17" s="14">
        <f t="shared" si="0"/>
        <v>4756.1</v>
      </c>
      <c r="F17" s="14">
        <v>924.1</v>
      </c>
      <c r="G17" s="14">
        <v>828.1</v>
      </c>
      <c r="H17" s="14">
        <v>1416.9</v>
      </c>
      <c r="I17" s="14">
        <f t="shared" si="1"/>
        <v>3169.1000000000004</v>
      </c>
      <c r="J17" s="14">
        <v>796.7</v>
      </c>
      <c r="K17" s="14">
        <v>849.2</v>
      </c>
      <c r="L17" s="14">
        <v>2380.6</v>
      </c>
      <c r="M17" s="56">
        <f t="shared" si="2"/>
        <v>4026.5</v>
      </c>
      <c r="N17" s="14">
        <v>919.7</v>
      </c>
      <c r="O17" s="14">
        <v>1074.6</v>
      </c>
      <c r="P17" s="14">
        <v>2158.3</v>
      </c>
      <c r="Q17" s="56">
        <f t="shared" si="3"/>
        <v>4152.6</v>
      </c>
    </row>
    <row r="18" spans="1:17" ht="12.75">
      <c r="A18" s="6" t="s">
        <v>17</v>
      </c>
      <c r="B18" s="14">
        <v>154.9</v>
      </c>
      <c r="C18" s="14">
        <v>185.7</v>
      </c>
      <c r="D18" s="14">
        <v>358.3</v>
      </c>
      <c r="E18" s="14">
        <f t="shared" si="0"/>
        <v>698.9000000000001</v>
      </c>
      <c r="F18" s="14">
        <v>93.1</v>
      </c>
      <c r="G18" s="14">
        <v>159.7</v>
      </c>
      <c r="H18" s="14">
        <v>331.6</v>
      </c>
      <c r="I18" s="14">
        <f t="shared" si="1"/>
        <v>584.4</v>
      </c>
      <c r="J18" s="14">
        <v>217.6</v>
      </c>
      <c r="K18" s="14">
        <v>110.165</v>
      </c>
      <c r="L18" s="14">
        <v>260.7</v>
      </c>
      <c r="M18" s="56">
        <f t="shared" si="2"/>
        <v>588.4649999999999</v>
      </c>
      <c r="N18" s="14">
        <v>75.1</v>
      </c>
      <c r="O18" s="14">
        <v>120.4</v>
      </c>
      <c r="P18" s="14">
        <v>301.6</v>
      </c>
      <c r="Q18" s="56">
        <f t="shared" si="3"/>
        <v>497.1</v>
      </c>
    </row>
    <row r="19" spans="1:17" ht="12.75">
      <c r="A19" s="11" t="s">
        <v>18</v>
      </c>
      <c r="B19" s="14">
        <v>2337.8</v>
      </c>
      <c r="C19" s="14">
        <v>1955.3</v>
      </c>
      <c r="D19" s="14">
        <v>1336</v>
      </c>
      <c r="E19" s="14">
        <f t="shared" si="0"/>
        <v>5629.1</v>
      </c>
      <c r="F19" s="14">
        <v>787.6</v>
      </c>
      <c r="G19" s="14">
        <v>787.1</v>
      </c>
      <c r="H19" s="14">
        <v>1356.8</v>
      </c>
      <c r="I19" s="14">
        <f t="shared" si="1"/>
        <v>2931.5</v>
      </c>
      <c r="J19" s="14">
        <v>808.3</v>
      </c>
      <c r="K19" s="14">
        <v>810.802</v>
      </c>
      <c r="L19" s="14">
        <v>1520.6</v>
      </c>
      <c r="M19" s="56">
        <f t="shared" si="2"/>
        <v>3139.7019999999998</v>
      </c>
      <c r="N19" s="14">
        <v>740.4</v>
      </c>
      <c r="O19" s="14">
        <v>899.1</v>
      </c>
      <c r="P19" s="14">
        <v>1596.4</v>
      </c>
      <c r="Q19" s="56">
        <f t="shared" si="3"/>
        <v>3235.9</v>
      </c>
    </row>
    <row r="20" spans="1:17" ht="12.75">
      <c r="A20" s="6" t="s">
        <v>19</v>
      </c>
      <c r="B20" s="14">
        <v>88.2</v>
      </c>
      <c r="C20" s="14">
        <v>81</v>
      </c>
      <c r="D20" s="14">
        <v>145.6</v>
      </c>
      <c r="E20" s="14">
        <f t="shared" si="0"/>
        <v>314.79999999999995</v>
      </c>
      <c r="F20" s="14">
        <v>60.6</v>
      </c>
      <c r="G20" s="14">
        <v>73.2</v>
      </c>
      <c r="H20" s="14">
        <v>140.8</v>
      </c>
      <c r="I20" s="14">
        <f t="shared" si="1"/>
        <v>274.6</v>
      </c>
      <c r="J20" s="14">
        <v>69.1</v>
      </c>
      <c r="K20" s="14">
        <v>72.69</v>
      </c>
      <c r="L20" s="14">
        <v>187.3</v>
      </c>
      <c r="M20" s="56">
        <f t="shared" si="2"/>
        <v>329.09000000000003</v>
      </c>
      <c r="N20" s="14">
        <v>104.3</v>
      </c>
      <c r="O20" s="14">
        <v>100.1</v>
      </c>
      <c r="P20" s="14">
        <v>205.8</v>
      </c>
      <c r="Q20" s="56">
        <f t="shared" si="3"/>
        <v>410.2</v>
      </c>
    </row>
    <row r="21" spans="1:17" ht="12.75">
      <c r="A21" s="6" t="s">
        <v>20</v>
      </c>
      <c r="B21" s="14">
        <v>185.4</v>
      </c>
      <c r="C21" s="14">
        <v>348</v>
      </c>
      <c r="D21" s="14">
        <v>198.5</v>
      </c>
      <c r="E21" s="14">
        <f t="shared" si="0"/>
        <v>731.9</v>
      </c>
      <c r="F21" s="14">
        <v>147</v>
      </c>
      <c r="G21" s="14">
        <v>187.7</v>
      </c>
      <c r="H21" s="14">
        <v>223.1</v>
      </c>
      <c r="I21" s="14">
        <f t="shared" si="1"/>
        <v>557.8</v>
      </c>
      <c r="J21" s="14">
        <v>176.5</v>
      </c>
      <c r="K21" s="14">
        <v>163.3</v>
      </c>
      <c r="L21" s="14">
        <v>331</v>
      </c>
      <c r="M21" s="56">
        <f t="shared" si="2"/>
        <v>670.8</v>
      </c>
      <c r="N21" s="14">
        <v>165.1</v>
      </c>
      <c r="O21" s="14">
        <v>168.7</v>
      </c>
      <c r="P21" s="14">
        <v>268.5</v>
      </c>
      <c r="Q21" s="56">
        <f t="shared" si="3"/>
        <v>602.3</v>
      </c>
    </row>
    <row r="22" spans="1:17" ht="12.75">
      <c r="A22" s="11" t="s">
        <v>21</v>
      </c>
      <c r="B22" s="14">
        <v>55.1</v>
      </c>
      <c r="C22" s="14">
        <v>46.8</v>
      </c>
      <c r="D22" s="14">
        <v>57.7</v>
      </c>
      <c r="E22" s="14">
        <f t="shared" si="0"/>
        <v>159.60000000000002</v>
      </c>
      <c r="F22" s="14">
        <v>24.8</v>
      </c>
      <c r="G22" s="14">
        <v>26.5</v>
      </c>
      <c r="H22" s="14">
        <v>57.2</v>
      </c>
      <c r="I22" s="14">
        <f t="shared" si="1"/>
        <v>108.5</v>
      </c>
      <c r="J22" s="14">
        <v>35</v>
      </c>
      <c r="K22" s="14">
        <v>33.454</v>
      </c>
      <c r="L22" s="14">
        <v>64.9</v>
      </c>
      <c r="M22" s="56">
        <f t="shared" si="2"/>
        <v>133.354</v>
      </c>
      <c r="N22" s="14">
        <v>31.4</v>
      </c>
      <c r="O22" s="14">
        <v>26.8</v>
      </c>
      <c r="P22" s="14">
        <v>79.2</v>
      </c>
      <c r="Q22" s="56">
        <f t="shared" si="3"/>
        <v>137.4</v>
      </c>
    </row>
    <row r="23" spans="1:17" ht="12.75">
      <c r="A23" s="11" t="s">
        <v>22</v>
      </c>
      <c r="B23" s="14">
        <v>426.6</v>
      </c>
      <c r="C23" s="14">
        <v>228.7</v>
      </c>
      <c r="D23" s="14">
        <v>205.8</v>
      </c>
      <c r="E23" s="14">
        <f t="shared" si="0"/>
        <v>861.0999999999999</v>
      </c>
      <c r="F23" s="14">
        <v>106.5</v>
      </c>
      <c r="G23" s="14">
        <v>109.1</v>
      </c>
      <c r="H23" s="14">
        <v>225.6</v>
      </c>
      <c r="I23" s="14">
        <f t="shared" si="1"/>
        <v>441.2</v>
      </c>
      <c r="J23" s="14">
        <v>92.8</v>
      </c>
      <c r="K23" s="14">
        <v>87.863</v>
      </c>
      <c r="L23" s="14">
        <v>271.4</v>
      </c>
      <c r="M23" s="56">
        <f t="shared" si="2"/>
        <v>452.063</v>
      </c>
      <c r="N23" s="14">
        <v>116.7</v>
      </c>
      <c r="O23" s="14">
        <v>129</v>
      </c>
      <c r="P23" s="14">
        <v>268.6</v>
      </c>
      <c r="Q23" s="56">
        <f t="shared" si="3"/>
        <v>514.3</v>
      </c>
    </row>
    <row r="24" spans="1:17" ht="14.25" customHeight="1">
      <c r="A24" s="6" t="s">
        <v>23</v>
      </c>
      <c r="B24" s="14">
        <v>1236.4</v>
      </c>
      <c r="C24" s="14">
        <v>1218.3</v>
      </c>
      <c r="D24" s="14">
        <v>787.6</v>
      </c>
      <c r="E24" s="14">
        <f t="shared" si="0"/>
        <v>3242.2999999999997</v>
      </c>
      <c r="F24" s="14">
        <v>528.3</v>
      </c>
      <c r="G24" s="14">
        <v>809.1</v>
      </c>
      <c r="H24" s="14">
        <v>720.2</v>
      </c>
      <c r="I24" s="14">
        <f t="shared" si="1"/>
        <v>2057.6000000000004</v>
      </c>
      <c r="J24" s="14">
        <v>611.7</v>
      </c>
      <c r="K24" s="14">
        <v>703.962</v>
      </c>
      <c r="L24" s="14">
        <v>1581.4</v>
      </c>
      <c r="M24" s="56">
        <f t="shared" si="2"/>
        <v>2897.062</v>
      </c>
      <c r="N24" s="14">
        <v>729.5</v>
      </c>
      <c r="O24" s="14">
        <v>537.8</v>
      </c>
      <c r="P24" s="14">
        <v>1540.2</v>
      </c>
      <c r="Q24" s="56">
        <f t="shared" si="3"/>
        <v>2807.5</v>
      </c>
    </row>
    <row r="25" spans="1:17" ht="12.75">
      <c r="A25" s="6" t="s">
        <v>24</v>
      </c>
      <c r="B25" s="14">
        <v>74.5</v>
      </c>
      <c r="C25" s="14">
        <v>71.6</v>
      </c>
      <c r="D25" s="14">
        <v>122.1</v>
      </c>
      <c r="E25" s="14">
        <f t="shared" si="0"/>
        <v>268.2</v>
      </c>
      <c r="F25" s="14">
        <v>53.7</v>
      </c>
      <c r="G25" s="14">
        <v>44.8</v>
      </c>
      <c r="H25" s="14">
        <v>113.5</v>
      </c>
      <c r="I25" s="14">
        <f t="shared" si="1"/>
        <v>212</v>
      </c>
      <c r="J25" s="14">
        <v>46.1</v>
      </c>
      <c r="K25" s="14">
        <v>31.937</v>
      </c>
      <c r="L25" s="14">
        <v>152.3</v>
      </c>
      <c r="M25" s="56">
        <f t="shared" si="2"/>
        <v>230.33700000000002</v>
      </c>
      <c r="N25" s="14">
        <v>51.8</v>
      </c>
      <c r="O25" s="14">
        <v>63.5</v>
      </c>
      <c r="P25" s="14">
        <v>155.1</v>
      </c>
      <c r="Q25" s="56">
        <f>SUM(N25:P25)</f>
        <v>270.4</v>
      </c>
    </row>
    <row r="26" spans="1:17" ht="12.75">
      <c r="A26" s="72" t="s">
        <v>52</v>
      </c>
      <c r="B26" s="14">
        <v>57.2</v>
      </c>
      <c r="C26" s="14">
        <v>83.8</v>
      </c>
      <c r="D26" s="14">
        <v>51.8</v>
      </c>
      <c r="E26" s="14">
        <f t="shared" si="0"/>
        <v>192.8</v>
      </c>
      <c r="F26" s="14">
        <v>31</v>
      </c>
      <c r="G26" s="14">
        <v>26.2</v>
      </c>
      <c r="H26" s="14">
        <v>70.6</v>
      </c>
      <c r="I26" s="14">
        <f t="shared" si="1"/>
        <v>127.8</v>
      </c>
      <c r="J26" s="14">
        <v>49.4</v>
      </c>
      <c r="K26" s="14">
        <v>39.274</v>
      </c>
      <c r="L26" s="14">
        <v>57.5</v>
      </c>
      <c r="M26" s="56">
        <f t="shared" si="2"/>
        <v>146.174</v>
      </c>
      <c r="N26" s="14">
        <v>32</v>
      </c>
      <c r="O26" s="14">
        <v>62</v>
      </c>
      <c r="P26" s="14">
        <v>69.4</v>
      </c>
      <c r="Q26" s="56">
        <f>SUM(N26:P26)</f>
        <v>163.4</v>
      </c>
    </row>
    <row r="27" spans="1:17" ht="12.75">
      <c r="A27" s="5" t="s">
        <v>101</v>
      </c>
      <c r="B27" s="47">
        <f aca="true" t="shared" si="4" ref="B27:Q27">SUM(B4:B26)</f>
        <v>22482.000000000004</v>
      </c>
      <c r="C27" s="47">
        <f t="shared" si="4"/>
        <v>27490.899999999994</v>
      </c>
      <c r="D27" s="47">
        <f t="shared" si="4"/>
        <v>22459.499999999993</v>
      </c>
      <c r="E27" s="47">
        <f t="shared" si="4"/>
        <v>72432.40000000001</v>
      </c>
      <c r="F27" s="47">
        <f t="shared" si="4"/>
        <v>14579.1</v>
      </c>
      <c r="G27" s="47">
        <f t="shared" si="4"/>
        <v>13692.800000000003</v>
      </c>
      <c r="H27" s="47">
        <f t="shared" si="4"/>
        <v>25132.699999999997</v>
      </c>
      <c r="I27" s="47">
        <f t="shared" si="4"/>
        <v>53404.6</v>
      </c>
      <c r="J27" s="47">
        <f t="shared" si="4"/>
        <v>15924.7</v>
      </c>
      <c r="K27" s="47">
        <f t="shared" si="4"/>
        <v>15633.456999999999</v>
      </c>
      <c r="L27" s="47">
        <f t="shared" si="4"/>
        <v>26519.000000000004</v>
      </c>
      <c r="M27" s="47">
        <f t="shared" si="4"/>
        <v>58077.15699999999</v>
      </c>
      <c r="N27" s="47">
        <f t="shared" si="4"/>
        <v>15904.6</v>
      </c>
      <c r="O27" s="47">
        <f t="shared" si="4"/>
        <v>17058.899999999998</v>
      </c>
      <c r="P27" s="47">
        <f t="shared" si="4"/>
        <v>29914.899999999994</v>
      </c>
      <c r="Q27" s="47">
        <f t="shared" si="4"/>
        <v>62878.40000000001</v>
      </c>
    </row>
    <row r="28" spans="1:17" ht="12.75" customHeight="1">
      <c r="A28" s="36" t="s">
        <v>168</v>
      </c>
      <c r="B28" s="19">
        <v>4546.7</v>
      </c>
      <c r="C28" s="19">
        <v>4546.7</v>
      </c>
      <c r="D28" s="19">
        <v>471.5</v>
      </c>
      <c r="E28" s="19">
        <f>SUM(B28:D28)</f>
        <v>9564.9</v>
      </c>
      <c r="F28" s="19">
        <v>471.5</v>
      </c>
      <c r="G28" s="19">
        <v>471.5</v>
      </c>
      <c r="H28" s="19">
        <v>471.5</v>
      </c>
      <c r="I28" s="19">
        <f>SUM(F28:H28)</f>
        <v>1414.5</v>
      </c>
      <c r="J28" s="19">
        <v>471.5</v>
      </c>
      <c r="K28" s="19">
        <v>471.5</v>
      </c>
      <c r="L28" s="19">
        <v>0</v>
      </c>
      <c r="M28" s="56">
        <f>SUM(J28:L28)</f>
        <v>943</v>
      </c>
      <c r="N28" s="19">
        <v>993.7</v>
      </c>
      <c r="O28" s="19">
        <v>993.7</v>
      </c>
      <c r="P28" s="19">
        <v>993.7</v>
      </c>
      <c r="Q28" s="56">
        <f>SUM(N28:P28)</f>
        <v>2981.1000000000004</v>
      </c>
    </row>
    <row r="29" spans="1:17" ht="12.75">
      <c r="A29" s="5" t="s">
        <v>109</v>
      </c>
      <c r="B29" s="48">
        <f aca="true" t="shared" si="5" ref="B29:P29">+B27-B28</f>
        <v>17935.300000000003</v>
      </c>
      <c r="C29" s="48">
        <f t="shared" si="5"/>
        <v>22944.199999999993</v>
      </c>
      <c r="D29" s="48">
        <f t="shared" si="5"/>
        <v>21987.999999999993</v>
      </c>
      <c r="E29" s="48">
        <f t="shared" si="5"/>
        <v>62867.50000000001</v>
      </c>
      <c r="F29" s="48">
        <f t="shared" si="5"/>
        <v>14107.6</v>
      </c>
      <c r="G29" s="48">
        <f t="shared" si="5"/>
        <v>13221.300000000003</v>
      </c>
      <c r="H29" s="48">
        <f t="shared" si="5"/>
        <v>24661.199999999997</v>
      </c>
      <c r="I29" s="48">
        <f t="shared" si="5"/>
        <v>51990.1</v>
      </c>
      <c r="J29" s="48">
        <f t="shared" si="5"/>
        <v>15453.2</v>
      </c>
      <c r="K29" s="48">
        <f t="shared" si="5"/>
        <v>15161.956999999999</v>
      </c>
      <c r="L29" s="48">
        <f t="shared" si="5"/>
        <v>26519.000000000004</v>
      </c>
      <c r="M29" s="48">
        <f t="shared" si="5"/>
        <v>57134.15699999999</v>
      </c>
      <c r="N29" s="48">
        <f t="shared" si="5"/>
        <v>14910.9</v>
      </c>
      <c r="O29" s="48">
        <f t="shared" si="5"/>
        <v>16065.199999999997</v>
      </c>
      <c r="P29" s="48">
        <f t="shared" si="5"/>
        <v>28921.199999999993</v>
      </c>
      <c r="Q29" s="48">
        <f>+Q27-Q28</f>
        <v>59897.30000000001</v>
      </c>
    </row>
    <row r="30" spans="1:17" ht="12.75">
      <c r="A30" s="4" t="s">
        <v>169</v>
      </c>
      <c r="B30" s="56">
        <v>383.6</v>
      </c>
      <c r="C30" s="56">
        <v>1263.2</v>
      </c>
      <c r="D30" s="48">
        <v>0</v>
      </c>
      <c r="E30" s="56">
        <f>SUM(B30:D30)</f>
        <v>1646.8000000000002</v>
      </c>
      <c r="F30" s="48">
        <v>0</v>
      </c>
      <c r="G30" s="48">
        <v>0</v>
      </c>
      <c r="H30" s="48">
        <v>0</v>
      </c>
      <c r="I30" s="48">
        <f>SUM(F30:H30)</f>
        <v>0</v>
      </c>
      <c r="J30" s="56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/>
    </row>
    <row r="31" spans="1:17" ht="12.75">
      <c r="A31" s="5" t="s">
        <v>131</v>
      </c>
      <c r="B31" s="48">
        <f aca="true" t="shared" si="6" ref="B31:I31">B29+B30</f>
        <v>18318.9</v>
      </c>
      <c r="C31" s="48">
        <f t="shared" si="6"/>
        <v>24207.399999999994</v>
      </c>
      <c r="D31" s="48">
        <f t="shared" si="6"/>
        <v>21987.999999999993</v>
      </c>
      <c r="E31" s="48">
        <f t="shared" si="6"/>
        <v>64514.30000000001</v>
      </c>
      <c r="F31" s="48">
        <f t="shared" si="6"/>
        <v>14107.6</v>
      </c>
      <c r="G31" s="48">
        <f t="shared" si="6"/>
        <v>13221.300000000003</v>
      </c>
      <c r="H31" s="48">
        <f t="shared" si="6"/>
        <v>24661.199999999997</v>
      </c>
      <c r="I31" s="48">
        <f t="shared" si="6"/>
        <v>51990.1</v>
      </c>
      <c r="J31" s="48">
        <f>SUM(J29:J30)</f>
        <v>15453.2</v>
      </c>
      <c r="K31" s="48">
        <f aca="true" t="shared" si="7" ref="K31:Q31">K29+K30</f>
        <v>15161.956999999999</v>
      </c>
      <c r="L31" s="48">
        <f t="shared" si="7"/>
        <v>26519.000000000004</v>
      </c>
      <c r="M31" s="48">
        <f t="shared" si="7"/>
        <v>57134.15699999999</v>
      </c>
      <c r="N31" s="48">
        <f t="shared" si="7"/>
        <v>14910.9</v>
      </c>
      <c r="O31" s="48">
        <f t="shared" si="7"/>
        <v>16065.199999999997</v>
      </c>
      <c r="P31" s="48">
        <f t="shared" si="7"/>
        <v>28921.199999999993</v>
      </c>
      <c r="Q31" s="48">
        <f t="shared" si="7"/>
        <v>59897.30000000001</v>
      </c>
    </row>
    <row r="32" spans="1:5" ht="14.25">
      <c r="A32" s="71" t="s">
        <v>133</v>
      </c>
      <c r="B32" s="49"/>
      <c r="C32" s="49"/>
      <c r="D32" s="49"/>
      <c r="E32" s="49"/>
    </row>
    <row r="33" spans="1:5" ht="14.25">
      <c r="A33" s="71"/>
      <c r="B33" s="49"/>
      <c r="C33" s="49"/>
      <c r="D33" s="49"/>
      <c r="E33" s="49"/>
    </row>
    <row r="34" spans="1:5" ht="14.25">
      <c r="A34" s="71"/>
      <c r="B34" s="49"/>
      <c r="C34" s="49"/>
      <c r="D34" s="49"/>
      <c r="E34" s="49"/>
    </row>
    <row r="35" spans="1:17" ht="12.75">
      <c r="A35" s="73" t="s">
        <v>170</v>
      </c>
      <c r="Q35" s="81" t="s">
        <v>82</v>
      </c>
    </row>
    <row r="36" spans="1:17" ht="12.75">
      <c r="A36" s="94" t="s">
        <v>162</v>
      </c>
      <c r="B36" s="88" t="s">
        <v>163</v>
      </c>
      <c r="C36" s="88"/>
      <c r="D36" s="88"/>
      <c r="E36" s="88"/>
      <c r="F36" s="88" t="s">
        <v>164</v>
      </c>
      <c r="G36" s="88"/>
      <c r="H36" s="88"/>
      <c r="I36" s="88"/>
      <c r="J36" s="88" t="s">
        <v>165</v>
      </c>
      <c r="K36" s="88"/>
      <c r="L36" s="88"/>
      <c r="M36" s="88"/>
      <c r="N36" s="88" t="s">
        <v>166</v>
      </c>
      <c r="O36" s="88"/>
      <c r="P36" s="88"/>
      <c r="Q36" s="88"/>
    </row>
    <row r="37" spans="1:17" ht="12.75">
      <c r="A37" s="94"/>
      <c r="B37" s="50" t="s">
        <v>75</v>
      </c>
      <c r="C37" s="50" t="s">
        <v>74</v>
      </c>
      <c r="D37" s="50" t="s">
        <v>73</v>
      </c>
      <c r="E37" s="50" t="s">
        <v>66</v>
      </c>
      <c r="F37" s="50" t="s">
        <v>72</v>
      </c>
      <c r="G37" s="50" t="s">
        <v>71</v>
      </c>
      <c r="H37" s="50" t="s">
        <v>70</v>
      </c>
      <c r="I37" s="50" t="s">
        <v>66</v>
      </c>
      <c r="J37" s="50" t="s">
        <v>69</v>
      </c>
      <c r="K37" s="50" t="s">
        <v>68</v>
      </c>
      <c r="L37" s="50" t="s">
        <v>67</v>
      </c>
      <c r="M37" s="50" t="s">
        <v>66</v>
      </c>
      <c r="N37" s="50" t="s">
        <v>65</v>
      </c>
      <c r="O37" s="50" t="s">
        <v>64</v>
      </c>
      <c r="P37" s="50" t="s">
        <v>63</v>
      </c>
      <c r="Q37" s="50" t="s">
        <v>66</v>
      </c>
    </row>
    <row r="38" spans="1:17" ht="12.75">
      <c r="A38" s="74" t="s">
        <v>55</v>
      </c>
      <c r="B38" s="14">
        <v>0</v>
      </c>
      <c r="C38" s="14">
        <v>0</v>
      </c>
      <c r="D38" s="14">
        <v>4770.1</v>
      </c>
      <c r="E38" s="14">
        <f>SUM(B38:D38)</f>
        <v>4770.1</v>
      </c>
      <c r="F38" s="14">
        <v>4027.99</v>
      </c>
      <c r="G38" s="14">
        <v>4074.2</v>
      </c>
      <c r="H38" s="14">
        <v>3419.6</v>
      </c>
      <c r="I38" s="14">
        <f>SUM(F38:H38)</f>
        <v>11521.789999999999</v>
      </c>
      <c r="J38" s="14">
        <v>3791.5</v>
      </c>
      <c r="K38" s="14">
        <v>4086.1130000000003</v>
      </c>
      <c r="L38" s="14">
        <v>3431.1</v>
      </c>
      <c r="M38" s="56">
        <f>SUM(J38:L38)</f>
        <v>11308.713</v>
      </c>
      <c r="N38" s="14">
        <v>3518.9</v>
      </c>
      <c r="O38" s="14">
        <v>4531.4</v>
      </c>
      <c r="P38" s="14">
        <v>4769.3</v>
      </c>
      <c r="Q38" s="56">
        <f>SUM(N38:P38)</f>
        <v>12819.599999999999</v>
      </c>
    </row>
    <row r="39" spans="1:17" ht="12.75">
      <c r="A39" s="6" t="s">
        <v>53</v>
      </c>
      <c r="B39" s="14"/>
      <c r="C39" s="14"/>
      <c r="D39" s="14"/>
      <c r="E39" s="14"/>
      <c r="F39" s="14">
        <v>545.9</v>
      </c>
      <c r="G39" s="14">
        <v>643.1</v>
      </c>
      <c r="H39" s="14">
        <v>575.1</v>
      </c>
      <c r="I39" s="14">
        <f>SUM(F39:H39)</f>
        <v>1764.1</v>
      </c>
      <c r="J39" s="14">
        <v>688.1</v>
      </c>
      <c r="K39" s="14">
        <v>857.274</v>
      </c>
      <c r="L39" s="14">
        <v>868.1</v>
      </c>
      <c r="M39" s="56">
        <f aca="true" t="shared" si="8" ref="M39:M60">SUM(J39:L39)</f>
        <v>2413.474</v>
      </c>
      <c r="N39" s="14">
        <v>944.3</v>
      </c>
      <c r="O39" s="14">
        <v>1212.1</v>
      </c>
      <c r="P39" s="14">
        <v>1186</v>
      </c>
      <c r="Q39" s="56">
        <f aca="true" t="shared" si="9" ref="Q39:Q57">SUM(N39:P39)</f>
        <v>3342.3999999999996</v>
      </c>
    </row>
    <row r="40" spans="1:17" ht="12.75">
      <c r="A40" s="75" t="s">
        <v>54</v>
      </c>
      <c r="B40" s="14"/>
      <c r="C40" s="14"/>
      <c r="D40" s="14"/>
      <c r="E40" s="14"/>
      <c r="F40" s="14">
        <v>287.7</v>
      </c>
      <c r="G40" s="14">
        <v>591.6</v>
      </c>
      <c r="H40" s="14">
        <v>362.1</v>
      </c>
      <c r="I40" s="14">
        <f>SUM(F40:H40)</f>
        <v>1241.4</v>
      </c>
      <c r="J40" s="14">
        <v>710</v>
      </c>
      <c r="K40" s="14">
        <v>447.16</v>
      </c>
      <c r="L40" s="14">
        <v>206.5</v>
      </c>
      <c r="M40" s="56">
        <f t="shared" si="8"/>
        <v>1363.66</v>
      </c>
      <c r="N40" s="14">
        <v>482.8</v>
      </c>
      <c r="O40" s="14">
        <v>625.7</v>
      </c>
      <c r="P40" s="14">
        <v>487.2</v>
      </c>
      <c r="Q40" s="56">
        <f t="shared" si="9"/>
        <v>1595.7</v>
      </c>
    </row>
    <row r="41" spans="1:17" ht="12.75">
      <c r="A41" s="21" t="s">
        <v>6</v>
      </c>
      <c r="B41" s="14">
        <v>0</v>
      </c>
      <c r="C41" s="14">
        <v>0</v>
      </c>
      <c r="D41" s="14">
        <v>1731</v>
      </c>
      <c r="E41" s="14">
        <f aca="true" t="shared" si="10" ref="E41:E60">SUM(B41:D41)</f>
        <v>1731</v>
      </c>
      <c r="F41" s="14">
        <v>1626.5</v>
      </c>
      <c r="G41" s="14">
        <v>1811.9</v>
      </c>
      <c r="H41" s="14">
        <v>1570.4</v>
      </c>
      <c r="I41" s="14">
        <f aca="true" t="shared" si="11" ref="I41:I60">SUM(F41:H41)</f>
        <v>5008.8</v>
      </c>
      <c r="J41" s="14">
        <v>1582.2</v>
      </c>
      <c r="K41" s="14">
        <v>1682.394</v>
      </c>
      <c r="L41" s="14">
        <v>1802.2</v>
      </c>
      <c r="M41" s="56">
        <f t="shared" si="8"/>
        <v>5066.794</v>
      </c>
      <c r="N41" s="14">
        <v>1293.2</v>
      </c>
      <c r="O41" s="14">
        <v>1277.3</v>
      </c>
      <c r="P41" s="14">
        <v>1749.5</v>
      </c>
      <c r="Q41" s="56">
        <f t="shared" si="9"/>
        <v>4320</v>
      </c>
    </row>
    <row r="42" spans="1:17" ht="12.75">
      <c r="A42" s="6" t="s">
        <v>171</v>
      </c>
      <c r="B42" s="14">
        <v>0</v>
      </c>
      <c r="C42" s="14">
        <v>0</v>
      </c>
      <c r="D42" s="14">
        <v>126.6</v>
      </c>
      <c r="E42" s="14">
        <f t="shared" si="10"/>
        <v>126.6</v>
      </c>
      <c r="F42" s="14">
        <v>90.7</v>
      </c>
      <c r="G42" s="14">
        <v>111.1</v>
      </c>
      <c r="H42" s="14">
        <v>106.5</v>
      </c>
      <c r="I42" s="14">
        <f t="shared" si="11"/>
        <v>308.3</v>
      </c>
      <c r="J42" s="14">
        <v>129.4</v>
      </c>
      <c r="K42" s="14">
        <v>96.368</v>
      </c>
      <c r="L42" s="14">
        <v>105.6</v>
      </c>
      <c r="M42" s="56">
        <f t="shared" si="8"/>
        <v>331.368</v>
      </c>
      <c r="N42" s="14">
        <v>71.8</v>
      </c>
      <c r="O42" s="14">
        <v>49.8</v>
      </c>
      <c r="P42" s="14">
        <v>60.6</v>
      </c>
      <c r="Q42" s="56">
        <f t="shared" si="9"/>
        <v>182.2</v>
      </c>
    </row>
    <row r="43" spans="1:17" ht="12.75">
      <c r="A43" s="21" t="s">
        <v>8</v>
      </c>
      <c r="B43" s="14">
        <v>0</v>
      </c>
      <c r="C43" s="14">
        <v>0</v>
      </c>
      <c r="D43" s="14">
        <v>73.5</v>
      </c>
      <c r="E43" s="14">
        <f t="shared" si="10"/>
        <v>73.5</v>
      </c>
      <c r="F43" s="14">
        <v>86.4</v>
      </c>
      <c r="G43" s="14">
        <v>110.2</v>
      </c>
      <c r="H43" s="14">
        <v>124.7</v>
      </c>
      <c r="I43" s="14">
        <f t="shared" si="11"/>
        <v>321.3</v>
      </c>
      <c r="J43" s="14">
        <v>115.5</v>
      </c>
      <c r="K43" s="14">
        <v>125.796</v>
      </c>
      <c r="L43" s="14">
        <v>101.8</v>
      </c>
      <c r="M43" s="56">
        <f t="shared" si="8"/>
        <v>343.096</v>
      </c>
      <c r="N43" s="14">
        <v>84.2</v>
      </c>
      <c r="O43" s="14">
        <v>102</v>
      </c>
      <c r="P43" s="14">
        <v>100.4</v>
      </c>
      <c r="Q43" s="56">
        <f t="shared" si="9"/>
        <v>286.6</v>
      </c>
    </row>
    <row r="44" spans="1:17" ht="12.75">
      <c r="A44" s="6" t="s">
        <v>9</v>
      </c>
      <c r="B44" s="14">
        <v>0</v>
      </c>
      <c r="C44" s="14">
        <v>0</v>
      </c>
      <c r="D44" s="14">
        <v>169.1</v>
      </c>
      <c r="E44" s="14">
        <f t="shared" si="10"/>
        <v>169.1</v>
      </c>
      <c r="F44" s="14">
        <v>338.4</v>
      </c>
      <c r="G44" s="14">
        <v>400.3</v>
      </c>
      <c r="H44" s="14">
        <v>482.7</v>
      </c>
      <c r="I44" s="14">
        <f t="shared" si="11"/>
        <v>1221.4</v>
      </c>
      <c r="J44" s="14">
        <v>204.1</v>
      </c>
      <c r="K44" s="14">
        <v>172.56</v>
      </c>
      <c r="L44" s="14">
        <v>116.7</v>
      </c>
      <c r="M44" s="56">
        <f t="shared" si="8"/>
        <v>493.35999999999996</v>
      </c>
      <c r="N44" s="14">
        <v>91.7</v>
      </c>
      <c r="O44" s="14">
        <v>161.1</v>
      </c>
      <c r="P44" s="14">
        <v>124.1</v>
      </c>
      <c r="Q44" s="56">
        <f t="shared" si="9"/>
        <v>376.9</v>
      </c>
    </row>
    <row r="45" spans="1:17" ht="12.75" customHeight="1">
      <c r="A45" s="6" t="s">
        <v>10</v>
      </c>
      <c r="B45" s="14">
        <v>0</v>
      </c>
      <c r="C45" s="14">
        <v>0</v>
      </c>
      <c r="D45" s="14">
        <v>178.8</v>
      </c>
      <c r="E45" s="14">
        <f t="shared" si="10"/>
        <v>178.8</v>
      </c>
      <c r="F45" s="14">
        <v>130.3</v>
      </c>
      <c r="G45" s="14">
        <v>78</v>
      </c>
      <c r="H45" s="14">
        <v>102.4</v>
      </c>
      <c r="I45" s="14">
        <f t="shared" si="11"/>
        <v>310.70000000000005</v>
      </c>
      <c r="J45" s="14">
        <v>104.2</v>
      </c>
      <c r="K45" s="14">
        <v>80.76700000000001</v>
      </c>
      <c r="L45" s="14">
        <v>102</v>
      </c>
      <c r="M45" s="56">
        <f t="shared" si="8"/>
        <v>286.967</v>
      </c>
      <c r="N45" s="14">
        <v>75.9</v>
      </c>
      <c r="O45" s="14">
        <v>76</v>
      </c>
      <c r="P45" s="14">
        <v>84.3</v>
      </c>
      <c r="Q45" s="56">
        <f t="shared" si="9"/>
        <v>236.2</v>
      </c>
    </row>
    <row r="46" spans="1:17" ht="12.75">
      <c r="A46" s="21" t="s">
        <v>11</v>
      </c>
      <c r="B46" s="14">
        <v>0</v>
      </c>
      <c r="C46" s="14">
        <v>0</v>
      </c>
      <c r="D46" s="14">
        <v>16.2</v>
      </c>
      <c r="E46" s="14">
        <f t="shared" si="10"/>
        <v>16.2</v>
      </c>
      <c r="F46" s="14">
        <v>19.8</v>
      </c>
      <c r="G46" s="14">
        <v>25.5</v>
      </c>
      <c r="H46" s="14">
        <v>34.3</v>
      </c>
      <c r="I46" s="14">
        <f t="shared" si="11"/>
        <v>79.6</v>
      </c>
      <c r="J46" s="14">
        <v>29.2</v>
      </c>
      <c r="K46" s="14">
        <v>26.911</v>
      </c>
      <c r="L46" s="14">
        <v>24</v>
      </c>
      <c r="M46" s="56">
        <f t="shared" si="8"/>
        <v>80.111</v>
      </c>
      <c r="N46" s="14">
        <v>20.8</v>
      </c>
      <c r="O46" s="14">
        <v>22.2</v>
      </c>
      <c r="P46" s="14">
        <v>21.5</v>
      </c>
      <c r="Q46" s="56">
        <f t="shared" si="9"/>
        <v>64.5</v>
      </c>
    </row>
    <row r="47" spans="1:17" ht="12.75">
      <c r="A47" s="6" t="s">
        <v>12</v>
      </c>
      <c r="B47" s="14">
        <v>0</v>
      </c>
      <c r="C47" s="14">
        <v>0</v>
      </c>
      <c r="D47" s="14">
        <v>871.7</v>
      </c>
      <c r="E47" s="14">
        <f t="shared" si="10"/>
        <v>871.7</v>
      </c>
      <c r="F47" s="14">
        <v>762.7</v>
      </c>
      <c r="G47" s="14">
        <v>1075.2</v>
      </c>
      <c r="H47" s="14">
        <v>1094.4</v>
      </c>
      <c r="I47" s="14">
        <f t="shared" si="11"/>
        <v>2932.3</v>
      </c>
      <c r="J47" s="14">
        <v>1145.3</v>
      </c>
      <c r="K47" s="14">
        <v>957.807</v>
      </c>
      <c r="L47" s="14">
        <v>793.8</v>
      </c>
      <c r="M47" s="56">
        <f t="shared" si="8"/>
        <v>2896.907</v>
      </c>
      <c r="N47" s="14">
        <v>869.7</v>
      </c>
      <c r="O47" s="14">
        <v>934.3</v>
      </c>
      <c r="P47" s="14">
        <v>817.2</v>
      </c>
      <c r="Q47" s="56">
        <f t="shared" si="9"/>
        <v>2621.2</v>
      </c>
    </row>
    <row r="48" spans="1:17" ht="12.75">
      <c r="A48" s="6" t="s">
        <v>13</v>
      </c>
      <c r="B48" s="14">
        <v>0</v>
      </c>
      <c r="C48" s="14">
        <v>0</v>
      </c>
      <c r="D48" s="14">
        <v>12.7</v>
      </c>
      <c r="E48" s="14">
        <f t="shared" si="10"/>
        <v>12.7</v>
      </c>
      <c r="F48" s="14">
        <v>26.1</v>
      </c>
      <c r="G48" s="14">
        <v>22.8</v>
      </c>
      <c r="H48" s="14">
        <v>19.2</v>
      </c>
      <c r="I48" s="14">
        <f t="shared" si="11"/>
        <v>68.10000000000001</v>
      </c>
      <c r="J48" s="14">
        <v>16.8</v>
      </c>
      <c r="K48" s="14">
        <v>14.186</v>
      </c>
      <c r="L48" s="14">
        <v>11.1</v>
      </c>
      <c r="M48" s="56">
        <f t="shared" si="8"/>
        <v>42.086</v>
      </c>
      <c r="N48" s="14">
        <v>23.3</v>
      </c>
      <c r="O48" s="14">
        <v>9.2</v>
      </c>
      <c r="P48" s="14">
        <v>15.8</v>
      </c>
      <c r="Q48" s="56">
        <f t="shared" si="9"/>
        <v>48.3</v>
      </c>
    </row>
    <row r="49" spans="1:17" ht="12.75">
      <c r="A49" s="6" t="s">
        <v>14</v>
      </c>
      <c r="B49" s="14">
        <v>0</v>
      </c>
      <c r="C49" s="14">
        <v>0</v>
      </c>
      <c r="D49" s="14">
        <v>82.9</v>
      </c>
      <c r="E49" s="14">
        <f t="shared" si="10"/>
        <v>82.9</v>
      </c>
      <c r="F49" s="14">
        <v>78.7</v>
      </c>
      <c r="G49" s="14">
        <v>94.7</v>
      </c>
      <c r="H49" s="14">
        <v>76.6</v>
      </c>
      <c r="I49" s="14">
        <f t="shared" si="11"/>
        <v>250</v>
      </c>
      <c r="J49" s="14">
        <v>225.6</v>
      </c>
      <c r="K49" s="14">
        <v>57.061</v>
      </c>
      <c r="L49" s="14">
        <v>301.3</v>
      </c>
      <c r="M49" s="56">
        <f t="shared" si="8"/>
        <v>583.961</v>
      </c>
      <c r="N49" s="14">
        <v>77</v>
      </c>
      <c r="O49" s="14">
        <v>76.5</v>
      </c>
      <c r="P49" s="14">
        <v>120.7</v>
      </c>
      <c r="Q49" s="56">
        <f t="shared" si="9"/>
        <v>274.2</v>
      </c>
    </row>
    <row r="50" spans="1:17" ht="12.75">
      <c r="A50" s="6" t="s">
        <v>15</v>
      </c>
      <c r="B50" s="14">
        <v>0</v>
      </c>
      <c r="C50" s="14">
        <v>0</v>
      </c>
      <c r="D50" s="14">
        <v>725.5</v>
      </c>
      <c r="E50" s="14">
        <f t="shared" si="10"/>
        <v>725.5</v>
      </c>
      <c r="F50" s="14">
        <v>969.5</v>
      </c>
      <c r="G50" s="14">
        <v>801.5</v>
      </c>
      <c r="H50" s="14">
        <v>896.1</v>
      </c>
      <c r="I50" s="14">
        <f t="shared" si="11"/>
        <v>2667.1</v>
      </c>
      <c r="J50" s="14">
        <v>419.9</v>
      </c>
      <c r="K50" s="14">
        <v>532.108</v>
      </c>
      <c r="L50" s="14">
        <v>583.7</v>
      </c>
      <c r="M50" s="56">
        <f t="shared" si="8"/>
        <v>1535.708</v>
      </c>
      <c r="N50" s="14">
        <v>466.4</v>
      </c>
      <c r="O50" s="14">
        <v>978</v>
      </c>
      <c r="P50" s="14">
        <v>658.9</v>
      </c>
      <c r="Q50" s="56">
        <f t="shared" si="9"/>
        <v>2103.3</v>
      </c>
    </row>
    <row r="51" spans="1:17" ht="12.75">
      <c r="A51" s="6" t="s">
        <v>16</v>
      </c>
      <c r="B51" s="14">
        <v>0</v>
      </c>
      <c r="C51" s="14">
        <v>0</v>
      </c>
      <c r="D51" s="14">
        <v>1336.5</v>
      </c>
      <c r="E51" s="14">
        <f t="shared" si="10"/>
        <v>1336.5</v>
      </c>
      <c r="F51" s="14">
        <v>1453.4</v>
      </c>
      <c r="G51" s="14">
        <v>1558.1</v>
      </c>
      <c r="H51" s="14">
        <v>1569.6</v>
      </c>
      <c r="I51" s="14">
        <f t="shared" si="11"/>
        <v>4581.1</v>
      </c>
      <c r="J51" s="14">
        <v>1743.8</v>
      </c>
      <c r="K51" s="14">
        <v>2988.539</v>
      </c>
      <c r="L51" s="14">
        <v>1097.3</v>
      </c>
      <c r="M51" s="56">
        <f t="shared" si="8"/>
        <v>5829.639</v>
      </c>
      <c r="N51" s="14">
        <v>594.3</v>
      </c>
      <c r="O51" s="14">
        <v>789.6</v>
      </c>
      <c r="P51" s="14">
        <v>819.6</v>
      </c>
      <c r="Q51" s="56">
        <f t="shared" si="9"/>
        <v>2203.5</v>
      </c>
    </row>
    <row r="52" spans="1:17" ht="12.75">
      <c r="A52" s="6" t="s">
        <v>17</v>
      </c>
      <c r="B52" s="14">
        <v>0</v>
      </c>
      <c r="C52" s="14">
        <v>0</v>
      </c>
      <c r="D52" s="14">
        <v>66.4</v>
      </c>
      <c r="E52" s="14">
        <f t="shared" si="10"/>
        <v>66.4</v>
      </c>
      <c r="F52" s="14">
        <v>89</v>
      </c>
      <c r="G52" s="14">
        <v>68.5</v>
      </c>
      <c r="H52" s="14">
        <v>97.1</v>
      </c>
      <c r="I52" s="14">
        <f t="shared" si="11"/>
        <v>254.6</v>
      </c>
      <c r="J52" s="14">
        <v>107.2</v>
      </c>
      <c r="K52" s="14">
        <v>75.025</v>
      </c>
      <c r="L52" s="14">
        <v>104.9</v>
      </c>
      <c r="M52" s="56">
        <f t="shared" si="8"/>
        <v>287.125</v>
      </c>
      <c r="N52" s="14">
        <v>78.8</v>
      </c>
      <c r="O52" s="14">
        <v>87.2</v>
      </c>
      <c r="P52" s="14">
        <v>115.8</v>
      </c>
      <c r="Q52" s="56">
        <f t="shared" si="9"/>
        <v>281.8</v>
      </c>
    </row>
    <row r="53" spans="1:17" ht="12.75">
      <c r="A53" s="11" t="s">
        <v>18</v>
      </c>
      <c r="B53" s="14">
        <v>0</v>
      </c>
      <c r="C53" s="14">
        <v>0</v>
      </c>
      <c r="D53" s="14">
        <v>1012.3</v>
      </c>
      <c r="E53" s="14">
        <f t="shared" si="10"/>
        <v>1012.3</v>
      </c>
      <c r="F53" s="14">
        <v>981.3</v>
      </c>
      <c r="G53" s="14">
        <v>1046.3</v>
      </c>
      <c r="H53" s="14">
        <v>986.6</v>
      </c>
      <c r="I53" s="14">
        <f t="shared" si="11"/>
        <v>3014.2</v>
      </c>
      <c r="J53" s="14">
        <v>902.9</v>
      </c>
      <c r="K53" s="14">
        <v>881.289</v>
      </c>
      <c r="L53" s="14">
        <v>845.4</v>
      </c>
      <c r="M53" s="56">
        <f t="shared" si="8"/>
        <v>2629.589</v>
      </c>
      <c r="N53" s="14">
        <v>701.9</v>
      </c>
      <c r="O53" s="14">
        <v>830.7</v>
      </c>
      <c r="P53" s="14">
        <v>895.1</v>
      </c>
      <c r="Q53" s="56">
        <f t="shared" si="9"/>
        <v>2427.7</v>
      </c>
    </row>
    <row r="54" spans="1:17" ht="12.75">
      <c r="A54" s="6" t="s">
        <v>19</v>
      </c>
      <c r="B54" s="14">
        <v>0</v>
      </c>
      <c r="C54" s="14">
        <v>0</v>
      </c>
      <c r="D54" s="14">
        <v>34</v>
      </c>
      <c r="E54" s="14">
        <f t="shared" si="10"/>
        <v>34</v>
      </c>
      <c r="F54" s="14">
        <v>40.4</v>
      </c>
      <c r="G54" s="14">
        <v>38.2</v>
      </c>
      <c r="H54" s="14">
        <v>45.3</v>
      </c>
      <c r="I54" s="14">
        <f t="shared" si="11"/>
        <v>123.89999999999999</v>
      </c>
      <c r="J54" s="14">
        <v>35.1</v>
      </c>
      <c r="K54" s="14">
        <v>21.485</v>
      </c>
      <c r="L54" s="14">
        <v>14.5</v>
      </c>
      <c r="M54" s="56">
        <f t="shared" si="8"/>
        <v>71.08500000000001</v>
      </c>
      <c r="N54" s="14">
        <v>18</v>
      </c>
      <c r="O54" s="14">
        <v>20.9</v>
      </c>
      <c r="P54" s="14">
        <v>17.1</v>
      </c>
      <c r="Q54" s="56">
        <f t="shared" si="9"/>
        <v>56</v>
      </c>
    </row>
    <row r="55" spans="1:17" ht="12.75">
      <c r="A55" s="6" t="s">
        <v>20</v>
      </c>
      <c r="B55" s="14">
        <v>0</v>
      </c>
      <c r="C55" s="14">
        <v>0</v>
      </c>
      <c r="D55" s="14">
        <v>91</v>
      </c>
      <c r="E55" s="14">
        <f t="shared" si="10"/>
        <v>91</v>
      </c>
      <c r="F55" s="14">
        <v>168.4</v>
      </c>
      <c r="G55" s="14">
        <v>104.6</v>
      </c>
      <c r="H55" s="14">
        <v>84.6</v>
      </c>
      <c r="I55" s="14">
        <f t="shared" si="11"/>
        <v>357.6</v>
      </c>
      <c r="J55" s="14">
        <v>82.2</v>
      </c>
      <c r="K55" s="14">
        <v>54.851</v>
      </c>
      <c r="L55" s="14">
        <v>146.1</v>
      </c>
      <c r="M55" s="56">
        <f t="shared" si="8"/>
        <v>283.15099999999995</v>
      </c>
      <c r="N55" s="14">
        <v>77.4</v>
      </c>
      <c r="O55" s="14">
        <v>117.8</v>
      </c>
      <c r="P55" s="14">
        <v>69.7</v>
      </c>
      <c r="Q55" s="56"/>
    </row>
    <row r="56" spans="1:17" ht="12.75">
      <c r="A56" s="11" t="s">
        <v>21</v>
      </c>
      <c r="B56" s="14">
        <v>0</v>
      </c>
      <c r="C56" s="14">
        <v>0</v>
      </c>
      <c r="D56" s="14">
        <v>38.7</v>
      </c>
      <c r="E56" s="14">
        <f t="shared" si="10"/>
        <v>38.7</v>
      </c>
      <c r="F56" s="14">
        <v>32.5</v>
      </c>
      <c r="G56" s="14">
        <v>24.97</v>
      </c>
      <c r="H56" s="14">
        <v>49.6</v>
      </c>
      <c r="I56" s="14">
        <f t="shared" si="11"/>
        <v>107.07</v>
      </c>
      <c r="J56" s="14">
        <v>43.6</v>
      </c>
      <c r="K56" s="14">
        <v>27.313</v>
      </c>
      <c r="L56" s="14">
        <v>42.5</v>
      </c>
      <c r="M56" s="56">
        <f t="shared" si="8"/>
        <v>113.413</v>
      </c>
      <c r="N56" s="14">
        <v>30</v>
      </c>
      <c r="O56" s="14">
        <v>59.2</v>
      </c>
      <c r="P56" s="14">
        <v>15.7</v>
      </c>
      <c r="Q56" s="56">
        <f t="shared" si="9"/>
        <v>104.9</v>
      </c>
    </row>
    <row r="57" spans="1:17" ht="12.75">
      <c r="A57" s="11" t="s">
        <v>22</v>
      </c>
      <c r="B57" s="14">
        <v>0</v>
      </c>
      <c r="C57" s="14">
        <v>0</v>
      </c>
      <c r="D57" s="14">
        <v>117.9</v>
      </c>
      <c r="E57" s="14">
        <f t="shared" si="10"/>
        <v>117.9</v>
      </c>
      <c r="F57" s="14">
        <v>127</v>
      </c>
      <c r="G57" s="14">
        <v>148</v>
      </c>
      <c r="H57" s="14">
        <v>140.3</v>
      </c>
      <c r="I57" s="14">
        <f t="shared" si="11"/>
        <v>415.3</v>
      </c>
      <c r="J57" s="14">
        <v>134.6</v>
      </c>
      <c r="K57" s="14">
        <v>130.314</v>
      </c>
      <c r="L57" s="14">
        <v>162.9</v>
      </c>
      <c r="M57" s="56">
        <f t="shared" si="8"/>
        <v>427.81399999999996</v>
      </c>
      <c r="N57" s="14">
        <v>92.2</v>
      </c>
      <c r="O57" s="14">
        <v>103.6</v>
      </c>
      <c r="P57" s="14">
        <v>107</v>
      </c>
      <c r="Q57" s="56">
        <f t="shared" si="9"/>
        <v>302.8</v>
      </c>
    </row>
    <row r="58" spans="1:17" ht="12.75">
      <c r="A58" s="6" t="s">
        <v>23</v>
      </c>
      <c r="B58" s="14">
        <v>0</v>
      </c>
      <c r="C58" s="14">
        <v>0</v>
      </c>
      <c r="D58" s="14">
        <v>215.3</v>
      </c>
      <c r="E58" s="14">
        <f t="shared" si="10"/>
        <v>215.3</v>
      </c>
      <c r="F58" s="14">
        <v>501.24</v>
      </c>
      <c r="G58" s="14">
        <v>197.4</v>
      </c>
      <c r="H58" s="14">
        <v>271.1</v>
      </c>
      <c r="I58" s="14">
        <f t="shared" si="11"/>
        <v>969.74</v>
      </c>
      <c r="J58" s="14">
        <v>406.7</v>
      </c>
      <c r="K58" s="14">
        <v>522.4019999999999</v>
      </c>
      <c r="L58" s="14">
        <v>459.5</v>
      </c>
      <c r="M58" s="56">
        <f t="shared" si="8"/>
        <v>1388.6019999999999</v>
      </c>
      <c r="N58" s="14">
        <v>474.5</v>
      </c>
      <c r="O58" s="14">
        <v>783.5</v>
      </c>
      <c r="P58" s="14">
        <v>850.8</v>
      </c>
      <c r="Q58" s="56">
        <f>SUM(N58:P58)</f>
        <v>2108.8</v>
      </c>
    </row>
    <row r="59" spans="1:17" ht="12.75">
      <c r="A59" s="6" t="s">
        <v>24</v>
      </c>
      <c r="B59" s="14">
        <v>0</v>
      </c>
      <c r="C59" s="14">
        <v>0</v>
      </c>
      <c r="D59" s="14">
        <v>21.7</v>
      </c>
      <c r="E59" s="14">
        <f t="shared" si="10"/>
        <v>21.7</v>
      </c>
      <c r="F59" s="14">
        <v>22</v>
      </c>
      <c r="G59" s="14">
        <v>19.9</v>
      </c>
      <c r="H59" s="14">
        <v>40.3</v>
      </c>
      <c r="I59" s="14">
        <f t="shared" si="11"/>
        <v>82.19999999999999</v>
      </c>
      <c r="J59" s="14">
        <v>20.5</v>
      </c>
      <c r="K59" s="14">
        <v>16.85</v>
      </c>
      <c r="L59" s="14">
        <v>24</v>
      </c>
      <c r="M59" s="56">
        <f t="shared" si="8"/>
        <v>61.35</v>
      </c>
      <c r="N59" s="14">
        <v>14.2</v>
      </c>
      <c r="O59" s="14">
        <v>23.9</v>
      </c>
      <c r="P59" s="14">
        <v>19.4</v>
      </c>
      <c r="Q59" s="56">
        <f>SUM(N59:P59)</f>
        <v>57.49999999999999</v>
      </c>
    </row>
    <row r="60" spans="1:17" ht="12.75">
      <c r="A60" s="72" t="s">
        <v>52</v>
      </c>
      <c r="B60" s="14">
        <v>0</v>
      </c>
      <c r="C60" s="14">
        <v>0</v>
      </c>
      <c r="D60" s="14">
        <v>39.7</v>
      </c>
      <c r="E60" s="14">
        <f t="shared" si="10"/>
        <v>39.7</v>
      </c>
      <c r="F60" s="14">
        <v>37.3</v>
      </c>
      <c r="G60" s="14">
        <v>39.9</v>
      </c>
      <c r="H60" s="14">
        <v>25.4</v>
      </c>
      <c r="I60" s="14">
        <f t="shared" si="11"/>
        <v>102.6</v>
      </c>
      <c r="J60" s="19">
        <v>26.6</v>
      </c>
      <c r="K60" s="19">
        <v>35.41</v>
      </c>
      <c r="L60" s="19">
        <v>39.6</v>
      </c>
      <c r="M60" s="56">
        <f t="shared" si="8"/>
        <v>101.61</v>
      </c>
      <c r="N60" s="19">
        <v>21.9</v>
      </c>
      <c r="O60" s="14">
        <v>14.1</v>
      </c>
      <c r="P60" s="14">
        <v>27.2</v>
      </c>
      <c r="Q60" s="56">
        <f>SUM(N60:P60)</f>
        <v>63.2</v>
      </c>
    </row>
    <row r="61" spans="1:17" ht="12.75">
      <c r="A61" s="5" t="s">
        <v>101</v>
      </c>
      <c r="B61" s="47">
        <f aca="true" t="shared" si="12" ref="B61:L61">SUM(B38:B60)</f>
        <v>0</v>
      </c>
      <c r="C61" s="47">
        <f t="shared" si="12"/>
        <v>0</v>
      </c>
      <c r="D61" s="47">
        <f t="shared" si="12"/>
        <v>11731.6</v>
      </c>
      <c r="E61" s="47">
        <f t="shared" si="12"/>
        <v>11731.6</v>
      </c>
      <c r="F61" s="47">
        <f t="shared" si="12"/>
        <v>12443.229999999996</v>
      </c>
      <c r="G61" s="47">
        <f t="shared" si="12"/>
        <v>13085.970000000001</v>
      </c>
      <c r="H61" s="47">
        <f t="shared" si="12"/>
        <v>12174</v>
      </c>
      <c r="I61" s="47">
        <f t="shared" si="12"/>
        <v>37703.19999999999</v>
      </c>
      <c r="J61" s="33">
        <f t="shared" si="12"/>
        <v>12665.000000000002</v>
      </c>
      <c r="K61" s="33">
        <f t="shared" si="12"/>
        <v>13889.983000000004</v>
      </c>
      <c r="L61" s="33">
        <f t="shared" si="12"/>
        <v>11384.6</v>
      </c>
      <c r="M61" s="47">
        <f>SUM(M38:M59)</f>
        <v>37837.97299999999</v>
      </c>
      <c r="N61" s="47">
        <f>SUM(N38:N60)</f>
        <v>10123.199999999999</v>
      </c>
      <c r="O61" s="47">
        <f>SUM(O38:O60)</f>
        <v>12886.100000000002</v>
      </c>
      <c r="P61" s="47">
        <f>SUM(P38:P60)</f>
        <v>13132.900000000001</v>
      </c>
      <c r="Q61" s="47">
        <f>SUM(Q38:Q60)</f>
        <v>35877.3</v>
      </c>
    </row>
    <row r="62" spans="1:17" ht="12.75" customHeight="1">
      <c r="A62" s="36" t="s">
        <v>129</v>
      </c>
      <c r="B62" s="19">
        <v>0</v>
      </c>
      <c r="C62" s="19">
        <v>0</v>
      </c>
      <c r="D62" s="19">
        <v>2173.4</v>
      </c>
      <c r="E62" s="19">
        <f>SUM(B62:D62)</f>
        <v>2173.4</v>
      </c>
      <c r="F62" s="14">
        <v>2173.4</v>
      </c>
      <c r="G62" s="14">
        <v>4175.1</v>
      </c>
      <c r="H62" s="14">
        <v>4175.1</v>
      </c>
      <c r="I62" s="14">
        <f>SUM(F62:H62)</f>
        <v>10523.6</v>
      </c>
      <c r="J62" s="10">
        <v>4175.1</v>
      </c>
      <c r="K62" s="10">
        <v>4175.1</v>
      </c>
      <c r="L62" s="10">
        <v>0</v>
      </c>
      <c r="M62" s="56">
        <f>SUM(J62:L62)</f>
        <v>8350.2</v>
      </c>
      <c r="N62" s="14">
        <v>3653</v>
      </c>
      <c r="O62" s="14">
        <v>3653</v>
      </c>
      <c r="P62" s="14">
        <v>3653</v>
      </c>
      <c r="Q62" s="56">
        <f>SUM(N62:P62)</f>
        <v>10959</v>
      </c>
    </row>
    <row r="63" spans="1:17" ht="12.75" customHeight="1">
      <c r="A63" s="5" t="s">
        <v>109</v>
      </c>
      <c r="B63" s="48">
        <f aca="true" t="shared" si="13" ref="B63:J63">+B61-B62</f>
        <v>0</v>
      </c>
      <c r="C63" s="48">
        <f t="shared" si="13"/>
        <v>0</v>
      </c>
      <c r="D63" s="48">
        <f t="shared" si="13"/>
        <v>9558.2</v>
      </c>
      <c r="E63" s="48">
        <f t="shared" si="13"/>
        <v>9558.2</v>
      </c>
      <c r="F63" s="33">
        <f t="shared" si="13"/>
        <v>10269.829999999996</v>
      </c>
      <c r="G63" s="33">
        <f t="shared" si="13"/>
        <v>8910.87</v>
      </c>
      <c r="H63" s="33">
        <f t="shared" si="13"/>
        <v>7998.9</v>
      </c>
      <c r="I63" s="33">
        <f t="shared" si="13"/>
        <v>27179.59999999999</v>
      </c>
      <c r="J63" s="33">
        <f t="shared" si="13"/>
        <v>8489.900000000001</v>
      </c>
      <c r="K63" s="33">
        <f aca="true" t="shared" si="14" ref="K63:Q63">+K61-K62</f>
        <v>9714.883000000003</v>
      </c>
      <c r="L63" s="33">
        <f t="shared" si="14"/>
        <v>11384.6</v>
      </c>
      <c r="M63" s="48">
        <f t="shared" si="14"/>
        <v>29487.77299999999</v>
      </c>
      <c r="N63" s="13">
        <f t="shared" si="14"/>
        <v>6470.199999999999</v>
      </c>
      <c r="O63" s="13">
        <f t="shared" si="14"/>
        <v>9233.100000000002</v>
      </c>
      <c r="P63" s="13">
        <f t="shared" si="14"/>
        <v>9479.900000000001</v>
      </c>
      <c r="Q63" s="13">
        <f t="shared" si="14"/>
        <v>24918.300000000003</v>
      </c>
    </row>
    <row r="64" spans="1:17" ht="12.75" customHeight="1">
      <c r="A64" s="6" t="s">
        <v>172</v>
      </c>
      <c r="B64" s="56">
        <v>0</v>
      </c>
      <c r="C64" s="56">
        <v>0</v>
      </c>
      <c r="D64" s="56">
        <v>0</v>
      </c>
      <c r="E64" s="56">
        <f>SUM(B64:D64)</f>
        <v>0</v>
      </c>
      <c r="F64" s="14">
        <v>204.3</v>
      </c>
      <c r="G64" s="14">
        <v>220.8</v>
      </c>
      <c r="H64" s="14">
        <v>541.1</v>
      </c>
      <c r="I64" s="14">
        <f>SUM(F64:H64)</f>
        <v>966.2</v>
      </c>
      <c r="J64" s="6">
        <v>417.3</v>
      </c>
      <c r="K64" s="6">
        <v>271.9</v>
      </c>
      <c r="L64" s="6">
        <v>126.5</v>
      </c>
      <c r="M64" s="56">
        <f>SUM(J64:L64)</f>
        <v>815.7</v>
      </c>
      <c r="N64" s="6">
        <v>139.3</v>
      </c>
      <c r="O64" s="6">
        <v>177.6</v>
      </c>
      <c r="P64" s="6">
        <v>187.1</v>
      </c>
      <c r="Q64" s="6">
        <f>SUM(N64:P64)</f>
        <v>504</v>
      </c>
    </row>
    <row r="65" spans="1:17" ht="12.75" customHeight="1">
      <c r="A65" s="4" t="s">
        <v>169</v>
      </c>
      <c r="B65" s="56">
        <v>0</v>
      </c>
      <c r="C65" s="56">
        <v>0</v>
      </c>
      <c r="D65" s="56">
        <v>797.5</v>
      </c>
      <c r="E65" s="56">
        <f>SUM(B65:D65)</f>
        <v>797.5</v>
      </c>
      <c r="F65" s="29">
        <v>1218.6</v>
      </c>
      <c r="G65" s="29">
        <v>447.2</v>
      </c>
      <c r="H65" s="29">
        <v>449.5</v>
      </c>
      <c r="I65" s="29">
        <f>SUM(F65:H65)</f>
        <v>2115.3</v>
      </c>
      <c r="J65" s="6">
        <v>696.9</v>
      </c>
      <c r="K65" s="6">
        <v>474.2</v>
      </c>
      <c r="L65" s="6">
        <v>890</v>
      </c>
      <c r="M65" s="56">
        <f>SUM(J65:L65)</f>
        <v>2061.1</v>
      </c>
      <c r="N65" s="6">
        <v>518.8</v>
      </c>
      <c r="O65" s="6">
        <v>610.2</v>
      </c>
      <c r="P65" s="6">
        <v>376.8</v>
      </c>
      <c r="Q65" s="6">
        <f>SUM(N65:P65)</f>
        <v>1505.8</v>
      </c>
    </row>
    <row r="66" spans="1:17" ht="12.75">
      <c r="A66" s="5" t="s">
        <v>131</v>
      </c>
      <c r="B66" s="48">
        <f>SUM(B63:B66)</f>
        <v>0</v>
      </c>
      <c r="C66" s="48">
        <f>SUM(C63:C66)</f>
        <v>0</v>
      </c>
      <c r="D66" s="48">
        <f aca="true" t="shared" si="15" ref="D66:N66">SUM(D63:D65)</f>
        <v>10355.7</v>
      </c>
      <c r="E66" s="48">
        <f t="shared" si="15"/>
        <v>10355.7</v>
      </c>
      <c r="F66" s="48">
        <f t="shared" si="15"/>
        <v>11692.729999999996</v>
      </c>
      <c r="G66" s="48">
        <f t="shared" si="15"/>
        <v>9578.87</v>
      </c>
      <c r="H66" s="48">
        <f t="shared" si="15"/>
        <v>8989.5</v>
      </c>
      <c r="I66" s="48">
        <f t="shared" si="15"/>
        <v>30261.09999999999</v>
      </c>
      <c r="J66" s="33">
        <f t="shared" si="15"/>
        <v>9604.1</v>
      </c>
      <c r="K66" s="33">
        <f t="shared" si="15"/>
        <v>10460.983000000004</v>
      </c>
      <c r="L66" s="33">
        <f t="shared" si="15"/>
        <v>12401.1</v>
      </c>
      <c r="M66" s="48">
        <f>SUM(J66:L66)</f>
        <v>32466.183000000005</v>
      </c>
      <c r="N66" s="33">
        <f t="shared" si="15"/>
        <v>7128.299999999999</v>
      </c>
      <c r="O66" s="33">
        <f>SUM(O63:O65)</f>
        <v>10020.900000000003</v>
      </c>
      <c r="P66" s="33">
        <f>SUM(P63:P65)</f>
        <v>10043.800000000001</v>
      </c>
      <c r="Q66" s="33">
        <f>SUM(N66:P66)</f>
        <v>27193.000000000007</v>
      </c>
    </row>
    <row r="67" spans="1:5" ht="12.75" customHeight="1">
      <c r="A67" s="71" t="s">
        <v>133</v>
      </c>
      <c r="B67" s="49"/>
      <c r="C67" s="49"/>
      <c r="D67" s="49"/>
      <c r="E67" s="49"/>
    </row>
    <row r="68" spans="1:5" ht="12.75" customHeight="1">
      <c r="A68" s="71"/>
      <c r="B68" s="49"/>
      <c r="C68" s="49"/>
      <c r="D68" s="49"/>
      <c r="E68" s="49"/>
    </row>
    <row r="69" spans="1:5" ht="12.75" customHeight="1">
      <c r="A69" s="71"/>
      <c r="B69" s="49"/>
      <c r="C69" s="49"/>
      <c r="D69" s="49"/>
      <c r="E69" s="49"/>
    </row>
    <row r="70" spans="1:17" ht="12.75">
      <c r="A70" s="8" t="s">
        <v>26</v>
      </c>
      <c r="Q70" s="81" t="s">
        <v>58</v>
      </c>
    </row>
    <row r="71" spans="1:17" ht="12.75">
      <c r="A71" s="94" t="s">
        <v>5</v>
      </c>
      <c r="B71" s="88" t="s">
        <v>4</v>
      </c>
      <c r="C71" s="88"/>
      <c r="D71" s="88"/>
      <c r="E71" s="88"/>
      <c r="F71" s="88" t="s">
        <v>38</v>
      </c>
      <c r="G71" s="88"/>
      <c r="H71" s="88"/>
      <c r="I71" s="88"/>
      <c r="J71" s="65" t="s">
        <v>42</v>
      </c>
      <c r="K71" s="65"/>
      <c r="L71" s="65"/>
      <c r="M71" s="65"/>
      <c r="N71" s="88" t="s">
        <v>50</v>
      </c>
      <c r="O71" s="88"/>
      <c r="P71" s="88"/>
      <c r="Q71" s="88"/>
    </row>
    <row r="72" spans="1:17" ht="12.75">
      <c r="A72" s="94"/>
      <c r="B72" s="50" t="s">
        <v>1</v>
      </c>
      <c r="C72" s="50" t="s">
        <v>2</v>
      </c>
      <c r="D72" s="50" t="s">
        <v>3</v>
      </c>
      <c r="E72" s="50" t="s">
        <v>46</v>
      </c>
      <c r="F72" s="50" t="s">
        <v>35</v>
      </c>
      <c r="G72" s="50" t="s">
        <v>36</v>
      </c>
      <c r="H72" s="50" t="s">
        <v>37</v>
      </c>
      <c r="I72" s="50" t="s">
        <v>46</v>
      </c>
      <c r="J72" s="50" t="s">
        <v>39</v>
      </c>
      <c r="K72" s="50" t="s">
        <v>40</v>
      </c>
      <c r="L72" s="50" t="s">
        <v>41</v>
      </c>
      <c r="M72" s="50" t="s">
        <v>46</v>
      </c>
      <c r="N72" s="50" t="s">
        <v>47</v>
      </c>
      <c r="O72" s="50" t="s">
        <v>48</v>
      </c>
      <c r="P72" s="50" t="s">
        <v>49</v>
      </c>
      <c r="Q72" s="50" t="s">
        <v>46</v>
      </c>
    </row>
    <row r="73" spans="1:17" ht="12.75">
      <c r="A73" s="6" t="s">
        <v>43</v>
      </c>
      <c r="B73" s="14">
        <v>64718.8</v>
      </c>
      <c r="C73" s="14">
        <v>60730.2</v>
      </c>
      <c r="D73" s="14">
        <v>61376.3</v>
      </c>
      <c r="E73" s="14">
        <f>SUM(B73:D73)</f>
        <v>186825.3</v>
      </c>
      <c r="F73" s="14">
        <v>49658.8</v>
      </c>
      <c r="G73" s="14">
        <v>63531.2</v>
      </c>
      <c r="H73" s="14">
        <v>62065.5</v>
      </c>
      <c r="I73" s="14">
        <f>SUM(F73:H73)</f>
        <v>175255.5</v>
      </c>
      <c r="J73" s="14">
        <v>62035.7</v>
      </c>
      <c r="K73" s="14">
        <v>57065.148</v>
      </c>
      <c r="L73" s="14">
        <v>59896.9</v>
      </c>
      <c r="M73" s="56">
        <f>SUM(J73:L73)</f>
        <v>178997.748</v>
      </c>
      <c r="N73" s="14">
        <v>53923.2</v>
      </c>
      <c r="O73" s="14">
        <v>64703.4</v>
      </c>
      <c r="P73" s="14">
        <v>75944.1</v>
      </c>
      <c r="Q73" s="14">
        <f aca="true" t="shared" si="16" ref="Q73:Q93">SUM(N73:P73)</f>
        <v>194570.7</v>
      </c>
    </row>
    <row r="74" spans="1:17" ht="12.75">
      <c r="A74" s="21" t="s">
        <v>6</v>
      </c>
      <c r="B74" s="14">
        <v>992.6</v>
      </c>
      <c r="C74" s="14">
        <v>1228.6</v>
      </c>
      <c r="D74" s="14">
        <v>1213</v>
      </c>
      <c r="E74" s="14">
        <f aca="true" t="shared" si="17" ref="E74:E93">SUM(B74:D74)</f>
        <v>3434.2</v>
      </c>
      <c r="F74" s="14">
        <v>1239.2</v>
      </c>
      <c r="G74" s="14">
        <v>1450.9</v>
      </c>
      <c r="H74" s="14">
        <v>1268.7</v>
      </c>
      <c r="I74" s="14">
        <f aca="true" t="shared" si="18" ref="I74:I93">SUM(F74:H74)</f>
        <v>3958.8</v>
      </c>
      <c r="J74" s="14">
        <v>1290.5</v>
      </c>
      <c r="K74" s="14">
        <v>1354.279</v>
      </c>
      <c r="L74" s="14">
        <v>1504.3</v>
      </c>
      <c r="M74" s="56">
        <f>SUM(J74:L74)</f>
        <v>4149.079</v>
      </c>
      <c r="N74" s="14">
        <v>1521.9</v>
      </c>
      <c r="O74" s="14">
        <v>1571.2</v>
      </c>
      <c r="P74" s="14">
        <v>1957.3</v>
      </c>
      <c r="Q74" s="14">
        <f t="shared" si="16"/>
        <v>5050.400000000001</v>
      </c>
    </row>
    <row r="75" spans="1:17" ht="12.75">
      <c r="A75" s="6" t="s">
        <v>7</v>
      </c>
      <c r="B75" s="14">
        <v>0.20476</v>
      </c>
      <c r="C75" s="14">
        <v>1.1</v>
      </c>
      <c r="D75" s="14">
        <v>0.4</v>
      </c>
      <c r="E75" s="14">
        <f t="shared" si="17"/>
        <v>1.7047600000000003</v>
      </c>
      <c r="F75" s="14">
        <v>0.6</v>
      </c>
      <c r="G75" s="14">
        <v>1.5</v>
      </c>
      <c r="H75" s="14">
        <v>0.4</v>
      </c>
      <c r="I75" s="14">
        <f t="shared" si="18"/>
        <v>2.5</v>
      </c>
      <c r="J75" s="14">
        <v>0.8</v>
      </c>
      <c r="K75" s="14">
        <v>0.315</v>
      </c>
      <c r="L75" s="14">
        <v>2</v>
      </c>
      <c r="M75" s="56">
        <f>SUM(J75:L75)</f>
        <v>3.115</v>
      </c>
      <c r="N75" s="14">
        <v>2.3</v>
      </c>
      <c r="O75" s="14">
        <v>1.2</v>
      </c>
      <c r="P75" s="14">
        <v>1.7</v>
      </c>
      <c r="Q75" s="14">
        <f t="shared" si="16"/>
        <v>5.2</v>
      </c>
    </row>
    <row r="76" spans="1:17" ht="12.75">
      <c r="A76" s="21" t="s">
        <v>8</v>
      </c>
      <c r="B76" s="14">
        <v>3.7</v>
      </c>
      <c r="C76" s="14">
        <v>4.9</v>
      </c>
      <c r="D76" s="14">
        <v>7.1</v>
      </c>
      <c r="E76" s="14">
        <f t="shared" si="17"/>
        <v>15.700000000000001</v>
      </c>
      <c r="F76" s="14">
        <v>14.6</v>
      </c>
      <c r="G76" s="14">
        <v>3.2</v>
      </c>
      <c r="H76" s="14">
        <v>3.3</v>
      </c>
      <c r="I76" s="14">
        <f t="shared" si="18"/>
        <v>21.1</v>
      </c>
      <c r="J76" s="14">
        <v>2.7</v>
      </c>
      <c r="K76" s="14">
        <v>4.827</v>
      </c>
      <c r="L76" s="14">
        <v>5.7</v>
      </c>
      <c r="M76" s="56">
        <f aca="true" t="shared" si="19" ref="M76:M95">SUM(J76:L76)</f>
        <v>13.227</v>
      </c>
      <c r="N76" s="14">
        <v>1.2</v>
      </c>
      <c r="O76" s="14">
        <v>1.6</v>
      </c>
      <c r="P76" s="14">
        <v>8</v>
      </c>
      <c r="Q76" s="14">
        <f t="shared" si="16"/>
        <v>10.8</v>
      </c>
    </row>
    <row r="77" spans="1:17" ht="12.75">
      <c r="A77" s="6" t="s">
        <v>9</v>
      </c>
      <c r="B77" s="14">
        <v>7.7</v>
      </c>
      <c r="C77" s="14">
        <v>17.4</v>
      </c>
      <c r="D77" s="14">
        <v>14.5</v>
      </c>
      <c r="E77" s="14">
        <f t="shared" si="17"/>
        <v>39.599999999999994</v>
      </c>
      <c r="F77" s="14">
        <v>1.2</v>
      </c>
      <c r="G77" s="14">
        <v>1.7</v>
      </c>
      <c r="H77" s="14">
        <v>4.9</v>
      </c>
      <c r="I77" s="14">
        <f t="shared" si="18"/>
        <v>7.800000000000001</v>
      </c>
      <c r="J77" s="14">
        <v>8.7</v>
      </c>
      <c r="K77" s="14">
        <v>16.599</v>
      </c>
      <c r="L77" s="14">
        <v>5.2</v>
      </c>
      <c r="M77" s="56">
        <f t="shared" si="19"/>
        <v>30.499</v>
      </c>
      <c r="N77" s="14">
        <v>3.5</v>
      </c>
      <c r="O77" s="14">
        <v>4.4</v>
      </c>
      <c r="P77" s="14">
        <v>11.3</v>
      </c>
      <c r="Q77" s="14">
        <f t="shared" si="16"/>
        <v>19.200000000000003</v>
      </c>
    </row>
    <row r="78" spans="1:17" ht="12.75">
      <c r="A78" s="6" t="s">
        <v>10</v>
      </c>
      <c r="B78" s="14">
        <v>132.5</v>
      </c>
      <c r="C78" s="14">
        <v>172.3</v>
      </c>
      <c r="D78" s="14">
        <v>243</v>
      </c>
      <c r="E78" s="14">
        <f t="shared" si="17"/>
        <v>547.8</v>
      </c>
      <c r="F78" s="14">
        <v>306.4</v>
      </c>
      <c r="G78" s="14">
        <v>288.8</v>
      </c>
      <c r="H78" s="14">
        <v>258</v>
      </c>
      <c r="I78" s="14">
        <f t="shared" si="18"/>
        <v>853.2</v>
      </c>
      <c r="J78" s="14">
        <v>207.6</v>
      </c>
      <c r="K78" s="14">
        <v>194.834</v>
      </c>
      <c r="L78" s="14">
        <v>270.9</v>
      </c>
      <c r="M78" s="56">
        <f t="shared" si="19"/>
        <v>673.334</v>
      </c>
      <c r="N78" s="14">
        <v>263.6</v>
      </c>
      <c r="O78" s="14">
        <v>232.9</v>
      </c>
      <c r="P78" s="14">
        <v>297.9</v>
      </c>
      <c r="Q78" s="14">
        <f t="shared" si="16"/>
        <v>794.4</v>
      </c>
    </row>
    <row r="79" spans="1:17" ht="12.75">
      <c r="A79" s="21" t="s">
        <v>11</v>
      </c>
      <c r="B79" s="14">
        <v>8.3</v>
      </c>
      <c r="C79" s="14">
        <v>94</v>
      </c>
      <c r="D79" s="14">
        <v>125.7</v>
      </c>
      <c r="E79" s="14">
        <f t="shared" si="17"/>
        <v>228</v>
      </c>
      <c r="F79" s="14">
        <v>43.1</v>
      </c>
      <c r="G79" s="14">
        <v>41.6</v>
      </c>
      <c r="H79" s="14">
        <v>137.6</v>
      </c>
      <c r="I79" s="14">
        <f t="shared" si="18"/>
        <v>222.3</v>
      </c>
      <c r="J79" s="14">
        <v>134</v>
      </c>
      <c r="K79" s="14">
        <v>9.803</v>
      </c>
      <c r="L79" s="14">
        <v>10.6</v>
      </c>
      <c r="M79" s="56">
        <f t="shared" si="19"/>
        <v>154.403</v>
      </c>
      <c r="N79" s="14">
        <v>10.2</v>
      </c>
      <c r="O79" s="14">
        <v>36.8</v>
      </c>
      <c r="P79" s="14">
        <v>30.2</v>
      </c>
      <c r="Q79" s="14">
        <f t="shared" si="16"/>
        <v>77.2</v>
      </c>
    </row>
    <row r="80" spans="1:17" ht="12.75">
      <c r="A80" s="6" t="s">
        <v>12</v>
      </c>
      <c r="B80" s="14">
        <v>1914.7</v>
      </c>
      <c r="C80" s="14">
        <v>2347.7</v>
      </c>
      <c r="D80" s="14">
        <v>2767.7</v>
      </c>
      <c r="E80" s="14">
        <f t="shared" si="17"/>
        <v>7030.099999999999</v>
      </c>
      <c r="F80" s="14">
        <v>2968.5</v>
      </c>
      <c r="G80" s="14">
        <v>2658.9</v>
      </c>
      <c r="H80" s="14">
        <v>2953.4</v>
      </c>
      <c r="I80" s="14">
        <f t="shared" si="18"/>
        <v>8580.8</v>
      </c>
      <c r="J80" s="14">
        <v>2444.7</v>
      </c>
      <c r="K80" s="14">
        <v>2506.699</v>
      </c>
      <c r="L80" s="14">
        <v>3236.3</v>
      </c>
      <c r="M80" s="56">
        <f t="shared" si="19"/>
        <v>8187.699</v>
      </c>
      <c r="N80" s="14">
        <v>1923.9</v>
      </c>
      <c r="O80" s="14">
        <v>2078.7</v>
      </c>
      <c r="P80" s="14">
        <v>2557.6</v>
      </c>
      <c r="Q80" s="14">
        <f t="shared" si="16"/>
        <v>6560.2</v>
      </c>
    </row>
    <row r="81" spans="1:17" ht="12.75">
      <c r="A81" s="6" t="s">
        <v>13</v>
      </c>
      <c r="B81" s="14">
        <v>1.7</v>
      </c>
      <c r="C81" s="14">
        <v>4.1</v>
      </c>
      <c r="D81" s="14">
        <v>2.4</v>
      </c>
      <c r="E81" s="14">
        <f t="shared" si="17"/>
        <v>8.2</v>
      </c>
      <c r="F81" s="14">
        <v>1.8</v>
      </c>
      <c r="G81" s="14">
        <v>0.7</v>
      </c>
      <c r="H81" s="14">
        <v>4.3</v>
      </c>
      <c r="I81" s="14">
        <f t="shared" si="18"/>
        <v>6.8</v>
      </c>
      <c r="J81" s="14">
        <v>1.9</v>
      </c>
      <c r="K81" s="14">
        <v>1.696</v>
      </c>
      <c r="L81" s="14">
        <v>10.5</v>
      </c>
      <c r="M81" s="56">
        <f t="shared" si="19"/>
        <v>14.096</v>
      </c>
      <c r="N81" s="14">
        <v>0.6</v>
      </c>
      <c r="O81" s="14">
        <v>1.1</v>
      </c>
      <c r="P81" s="14">
        <v>1.7</v>
      </c>
      <c r="Q81" s="14">
        <f t="shared" si="16"/>
        <v>3.4000000000000004</v>
      </c>
    </row>
    <row r="82" spans="1:17" ht="12.75">
      <c r="A82" s="6" t="s">
        <v>14</v>
      </c>
      <c r="B82" s="14">
        <v>2319.3</v>
      </c>
      <c r="C82" s="14">
        <v>2383.7</v>
      </c>
      <c r="D82" s="14">
        <v>2528.2</v>
      </c>
      <c r="E82" s="14">
        <f t="shared" si="17"/>
        <v>7231.2</v>
      </c>
      <c r="F82" s="14">
        <v>2059.8</v>
      </c>
      <c r="G82" s="14">
        <v>2150.3</v>
      </c>
      <c r="H82" s="14">
        <v>2515.7</v>
      </c>
      <c r="I82" s="14">
        <f t="shared" si="18"/>
        <v>6725.8</v>
      </c>
      <c r="J82" s="14">
        <v>2058.4</v>
      </c>
      <c r="K82" s="14">
        <v>2243.998</v>
      </c>
      <c r="L82" s="14">
        <v>2401.2</v>
      </c>
      <c r="M82" s="56">
        <f t="shared" si="19"/>
        <v>6703.598</v>
      </c>
      <c r="N82" s="14">
        <v>2198.5</v>
      </c>
      <c r="O82" s="14">
        <v>2084</v>
      </c>
      <c r="P82" s="14">
        <v>2575</v>
      </c>
      <c r="Q82" s="14">
        <f t="shared" si="16"/>
        <v>6857.5</v>
      </c>
    </row>
    <row r="83" spans="1:17" ht="12.75">
      <c r="A83" s="6" t="s">
        <v>15</v>
      </c>
      <c r="B83" s="14">
        <v>1173.9</v>
      </c>
      <c r="C83" s="14">
        <v>1168.2</v>
      </c>
      <c r="D83" s="14">
        <v>1254.4</v>
      </c>
      <c r="E83" s="14">
        <f t="shared" si="17"/>
        <v>3596.5000000000005</v>
      </c>
      <c r="F83" s="14">
        <v>1269.8</v>
      </c>
      <c r="G83" s="14">
        <v>1256.8</v>
      </c>
      <c r="H83" s="14">
        <v>1584.1</v>
      </c>
      <c r="I83" s="14">
        <f t="shared" si="18"/>
        <v>4110.7</v>
      </c>
      <c r="J83" s="14">
        <v>1281.8</v>
      </c>
      <c r="K83" s="14">
        <v>1291.778</v>
      </c>
      <c r="L83" s="14">
        <v>1178.4</v>
      </c>
      <c r="M83" s="56">
        <f t="shared" si="19"/>
        <v>3751.978</v>
      </c>
      <c r="N83" s="14">
        <v>1235.3</v>
      </c>
      <c r="O83" s="14">
        <v>1355.3</v>
      </c>
      <c r="P83" s="14">
        <v>1444</v>
      </c>
      <c r="Q83" s="14">
        <f t="shared" si="16"/>
        <v>4034.6</v>
      </c>
    </row>
    <row r="84" spans="1:17" ht="12.75">
      <c r="A84" s="6" t="s">
        <v>16</v>
      </c>
      <c r="B84" s="14">
        <v>14.5</v>
      </c>
      <c r="C84" s="14">
        <v>8.6</v>
      </c>
      <c r="D84" s="14">
        <v>11.7</v>
      </c>
      <c r="E84" s="14">
        <f t="shared" si="17"/>
        <v>34.8</v>
      </c>
      <c r="F84" s="14">
        <v>6.4</v>
      </c>
      <c r="G84" s="14">
        <v>8.7</v>
      </c>
      <c r="H84" s="14">
        <v>4.6</v>
      </c>
      <c r="I84" s="14">
        <f t="shared" si="18"/>
        <v>19.7</v>
      </c>
      <c r="J84" s="14">
        <v>4.1</v>
      </c>
      <c r="K84" s="14">
        <v>6.377</v>
      </c>
      <c r="L84" s="14">
        <v>3</v>
      </c>
      <c r="M84" s="56">
        <f t="shared" si="19"/>
        <v>13.477</v>
      </c>
      <c r="N84" s="14">
        <v>3.7</v>
      </c>
      <c r="O84" s="14">
        <v>20</v>
      </c>
      <c r="P84" s="14">
        <v>34.8</v>
      </c>
      <c r="Q84" s="14">
        <f t="shared" si="16"/>
        <v>58.5</v>
      </c>
    </row>
    <row r="85" spans="1:17" ht="12.75">
      <c r="A85" s="6" t="s">
        <v>17</v>
      </c>
      <c r="B85" s="14">
        <v>2.9</v>
      </c>
      <c r="C85" s="14">
        <v>3.9</v>
      </c>
      <c r="D85" s="14">
        <v>4.3</v>
      </c>
      <c r="E85" s="14">
        <f t="shared" si="17"/>
        <v>11.1</v>
      </c>
      <c r="F85" s="14">
        <v>141.3</v>
      </c>
      <c r="G85" s="14">
        <v>3.9</v>
      </c>
      <c r="H85" s="14">
        <v>4.1</v>
      </c>
      <c r="I85" s="14">
        <f t="shared" si="18"/>
        <v>149.3</v>
      </c>
      <c r="J85" s="14">
        <v>75.6</v>
      </c>
      <c r="K85" s="14">
        <v>235.457</v>
      </c>
      <c r="L85" s="14">
        <v>6.9</v>
      </c>
      <c r="M85" s="56">
        <f t="shared" si="19"/>
        <v>317.957</v>
      </c>
      <c r="N85" s="14">
        <v>162.1</v>
      </c>
      <c r="O85" s="14">
        <v>2.7</v>
      </c>
      <c r="P85" s="14">
        <v>16.4</v>
      </c>
      <c r="Q85" s="14">
        <f t="shared" si="16"/>
        <v>181.2</v>
      </c>
    </row>
    <row r="86" spans="1:17" ht="12.75">
      <c r="A86" s="11" t="s">
        <v>18</v>
      </c>
      <c r="B86" s="14">
        <v>904.7</v>
      </c>
      <c r="C86" s="14">
        <v>1553.4</v>
      </c>
      <c r="D86" s="14">
        <v>1334.9</v>
      </c>
      <c r="E86" s="14">
        <f t="shared" si="17"/>
        <v>3793.0000000000005</v>
      </c>
      <c r="F86" s="14">
        <v>993.1</v>
      </c>
      <c r="G86" s="14">
        <v>850.6</v>
      </c>
      <c r="H86" s="14">
        <v>1030.8</v>
      </c>
      <c r="I86" s="14">
        <f t="shared" si="18"/>
        <v>2874.5</v>
      </c>
      <c r="J86" s="14">
        <v>969.8</v>
      </c>
      <c r="K86" s="14">
        <v>1605.057</v>
      </c>
      <c r="L86" s="14">
        <v>1166.1</v>
      </c>
      <c r="M86" s="56">
        <f t="shared" si="19"/>
        <v>3740.957</v>
      </c>
      <c r="N86" s="14">
        <v>2172.7</v>
      </c>
      <c r="O86" s="14">
        <v>1473.5</v>
      </c>
      <c r="P86" s="14">
        <v>1287.9</v>
      </c>
      <c r="Q86" s="14">
        <f t="shared" si="16"/>
        <v>4934.1</v>
      </c>
    </row>
    <row r="87" spans="1:17" ht="12.75">
      <c r="A87" s="6" t="s">
        <v>19</v>
      </c>
      <c r="B87" s="14">
        <v>26.3</v>
      </c>
      <c r="C87" s="14">
        <v>5.7</v>
      </c>
      <c r="D87" s="14">
        <v>0.1</v>
      </c>
      <c r="E87" s="14">
        <f t="shared" si="17"/>
        <v>32.1</v>
      </c>
      <c r="F87" s="14">
        <v>1.8</v>
      </c>
      <c r="G87" s="14">
        <v>1.8</v>
      </c>
      <c r="H87" s="14">
        <v>2.7</v>
      </c>
      <c r="I87" s="14">
        <f t="shared" si="18"/>
        <v>6.300000000000001</v>
      </c>
      <c r="J87" s="14">
        <v>1.2</v>
      </c>
      <c r="K87" s="14">
        <v>0</v>
      </c>
      <c r="L87" s="14">
        <v>2.7</v>
      </c>
      <c r="M87" s="56">
        <f t="shared" si="19"/>
        <v>3.9000000000000004</v>
      </c>
      <c r="N87" s="14">
        <v>4.3</v>
      </c>
      <c r="O87" s="14">
        <v>3.7</v>
      </c>
      <c r="P87" s="14">
        <v>9.6</v>
      </c>
      <c r="Q87" s="14">
        <f t="shared" si="16"/>
        <v>17.6</v>
      </c>
    </row>
    <row r="88" spans="1:17" ht="12.75">
      <c r="A88" s="6" t="s">
        <v>20</v>
      </c>
      <c r="B88" s="14">
        <v>7.1</v>
      </c>
      <c r="C88" s="14">
        <v>82.9</v>
      </c>
      <c r="D88" s="14">
        <v>9.1</v>
      </c>
      <c r="E88" s="14">
        <f t="shared" si="17"/>
        <v>99.1</v>
      </c>
      <c r="F88" s="14">
        <v>3.9</v>
      </c>
      <c r="G88" s="14">
        <v>7.3</v>
      </c>
      <c r="H88" s="14">
        <v>14.2</v>
      </c>
      <c r="I88" s="14">
        <f t="shared" si="18"/>
        <v>25.4</v>
      </c>
      <c r="J88" s="14">
        <v>239.2</v>
      </c>
      <c r="K88" s="14">
        <v>486.585</v>
      </c>
      <c r="L88" s="14">
        <v>128.9</v>
      </c>
      <c r="M88" s="56">
        <f t="shared" si="19"/>
        <v>854.685</v>
      </c>
      <c r="N88" s="14">
        <v>123.1</v>
      </c>
      <c r="O88" s="14">
        <v>129.8</v>
      </c>
      <c r="P88" s="14">
        <v>14.6</v>
      </c>
      <c r="Q88" s="14">
        <f t="shared" si="16"/>
        <v>267.5</v>
      </c>
    </row>
    <row r="89" spans="1:17" ht="12.75">
      <c r="A89" s="11" t="s">
        <v>21</v>
      </c>
      <c r="B89" s="14">
        <v>0.3</v>
      </c>
      <c r="C89" s="14">
        <v>2.3</v>
      </c>
      <c r="D89" s="14">
        <v>0.6</v>
      </c>
      <c r="E89" s="14">
        <f t="shared" si="17"/>
        <v>3.1999999999999997</v>
      </c>
      <c r="F89" s="14">
        <v>10.1</v>
      </c>
      <c r="G89" s="14">
        <v>4.08</v>
      </c>
      <c r="H89" s="14">
        <v>1.8</v>
      </c>
      <c r="I89" s="14">
        <f t="shared" si="18"/>
        <v>15.98</v>
      </c>
      <c r="J89" s="14">
        <v>1.8</v>
      </c>
      <c r="K89" s="14">
        <v>6.267</v>
      </c>
      <c r="L89" s="14">
        <v>0.6</v>
      </c>
      <c r="M89" s="56">
        <f t="shared" si="19"/>
        <v>8.667</v>
      </c>
      <c r="N89" s="14">
        <v>2.1</v>
      </c>
      <c r="O89" s="14">
        <v>2.1</v>
      </c>
      <c r="P89" s="14">
        <v>2.9</v>
      </c>
      <c r="Q89" s="14">
        <f t="shared" si="16"/>
        <v>7.1</v>
      </c>
    </row>
    <row r="90" spans="1:17" ht="12.75">
      <c r="A90" s="11" t="s">
        <v>22</v>
      </c>
      <c r="B90" s="14">
        <v>0.7</v>
      </c>
      <c r="C90" s="14">
        <v>3.44</v>
      </c>
      <c r="D90" s="14">
        <v>5.2</v>
      </c>
      <c r="E90" s="14">
        <f t="shared" si="17"/>
        <v>9.34</v>
      </c>
      <c r="F90" s="14">
        <v>3.1</v>
      </c>
      <c r="G90" s="14">
        <v>2.1</v>
      </c>
      <c r="H90" s="14">
        <v>2</v>
      </c>
      <c r="I90" s="14">
        <f t="shared" si="18"/>
        <v>7.2</v>
      </c>
      <c r="J90" s="14">
        <v>0.8</v>
      </c>
      <c r="K90" s="14">
        <v>1.044</v>
      </c>
      <c r="L90" s="14">
        <v>2.4</v>
      </c>
      <c r="M90" s="56">
        <f t="shared" si="19"/>
        <v>4.244</v>
      </c>
      <c r="N90" s="14">
        <v>0.5</v>
      </c>
      <c r="O90" s="14">
        <v>2.2</v>
      </c>
      <c r="P90" s="14">
        <v>1.8</v>
      </c>
      <c r="Q90" s="14">
        <f t="shared" si="16"/>
        <v>4.5</v>
      </c>
    </row>
    <row r="91" spans="1:17" ht="12.75">
      <c r="A91" s="6" t="s">
        <v>23</v>
      </c>
      <c r="B91" s="14">
        <v>2321.4</v>
      </c>
      <c r="C91" s="14">
        <v>2545.2</v>
      </c>
      <c r="D91" s="14">
        <v>2610</v>
      </c>
      <c r="E91" s="14">
        <f t="shared" si="17"/>
        <v>7476.6</v>
      </c>
      <c r="F91" s="14">
        <v>2632.2</v>
      </c>
      <c r="G91" s="14">
        <v>2575.6</v>
      </c>
      <c r="H91" s="14">
        <v>2814.9</v>
      </c>
      <c r="I91" s="14">
        <f t="shared" si="18"/>
        <v>8022.699999999999</v>
      </c>
      <c r="J91" s="14">
        <v>2852</v>
      </c>
      <c r="K91" s="14">
        <v>3105.766</v>
      </c>
      <c r="L91" s="14">
        <v>3437.2</v>
      </c>
      <c r="M91" s="56">
        <f t="shared" si="19"/>
        <v>9394.966</v>
      </c>
      <c r="N91" s="14">
        <v>3607.4</v>
      </c>
      <c r="O91" s="14">
        <v>4161</v>
      </c>
      <c r="P91" s="14">
        <v>4251.7</v>
      </c>
      <c r="Q91" s="14">
        <f t="shared" si="16"/>
        <v>12020.099999999999</v>
      </c>
    </row>
    <row r="92" spans="1:17" ht="12.75">
      <c r="A92" s="6" t="s">
        <v>24</v>
      </c>
      <c r="B92" s="14">
        <v>20</v>
      </c>
      <c r="C92" s="14">
        <v>33.5</v>
      </c>
      <c r="D92" s="14">
        <v>5.7</v>
      </c>
      <c r="E92" s="14">
        <f t="shared" si="17"/>
        <v>59.2</v>
      </c>
      <c r="F92" s="14">
        <v>16.1</v>
      </c>
      <c r="G92" s="14">
        <v>10.5</v>
      </c>
      <c r="H92" s="14">
        <v>12.4</v>
      </c>
      <c r="I92" s="14">
        <f t="shared" si="18"/>
        <v>39</v>
      </c>
      <c r="J92" s="14">
        <v>27.6</v>
      </c>
      <c r="K92" s="14">
        <v>5.319</v>
      </c>
      <c r="L92" s="14">
        <v>17.7</v>
      </c>
      <c r="M92" s="56">
        <f t="shared" si="19"/>
        <v>50.619</v>
      </c>
      <c r="N92" s="14">
        <v>2.2</v>
      </c>
      <c r="O92" s="14">
        <v>22.7</v>
      </c>
      <c r="P92" s="14">
        <v>26.8</v>
      </c>
      <c r="Q92" s="14">
        <f t="shared" si="16"/>
        <v>51.7</v>
      </c>
    </row>
    <row r="93" spans="1:17" ht="12.75">
      <c r="A93" s="72" t="s">
        <v>52</v>
      </c>
      <c r="B93" s="14">
        <v>0</v>
      </c>
      <c r="C93" s="14">
        <v>0</v>
      </c>
      <c r="D93" s="14">
        <v>0</v>
      </c>
      <c r="E93" s="14">
        <f t="shared" si="17"/>
        <v>0</v>
      </c>
      <c r="F93" s="14">
        <v>0</v>
      </c>
      <c r="G93" s="14">
        <v>0</v>
      </c>
      <c r="H93" s="14">
        <v>0</v>
      </c>
      <c r="I93" s="14">
        <f t="shared" si="18"/>
        <v>0</v>
      </c>
      <c r="J93" s="14">
        <v>0</v>
      </c>
      <c r="K93" s="14">
        <v>0</v>
      </c>
      <c r="L93" s="14">
        <v>0</v>
      </c>
      <c r="M93" s="56">
        <f t="shared" si="19"/>
        <v>0</v>
      </c>
      <c r="N93" s="14">
        <v>0</v>
      </c>
      <c r="O93" s="14">
        <v>0</v>
      </c>
      <c r="P93" s="14">
        <v>0</v>
      </c>
      <c r="Q93" s="14">
        <f t="shared" si="16"/>
        <v>0</v>
      </c>
    </row>
    <row r="94" spans="1:17" ht="12.75">
      <c r="A94" s="5" t="s">
        <v>59</v>
      </c>
      <c r="B94" s="47">
        <f aca="true" t="shared" si="20" ref="B94:N94">SUM(B73:B93)</f>
        <v>74571.30475999998</v>
      </c>
      <c r="C94" s="47">
        <f t="shared" si="20"/>
        <v>72391.13999999998</v>
      </c>
      <c r="D94" s="47">
        <f t="shared" si="20"/>
        <v>73514.29999999999</v>
      </c>
      <c r="E94" s="47">
        <f t="shared" si="20"/>
        <v>220476.74476000006</v>
      </c>
      <c r="F94" s="47">
        <f t="shared" si="20"/>
        <v>61371.8</v>
      </c>
      <c r="G94" s="47">
        <f t="shared" si="20"/>
        <v>74850.18000000001</v>
      </c>
      <c r="H94" s="47">
        <f t="shared" si="20"/>
        <v>74683.40000000001</v>
      </c>
      <c r="I94" s="47">
        <f t="shared" si="20"/>
        <v>210905.37999999998</v>
      </c>
      <c r="J94" s="33">
        <f t="shared" si="20"/>
        <v>73638.90000000001</v>
      </c>
      <c r="K94" s="33">
        <f t="shared" si="20"/>
        <v>70141.84800000003</v>
      </c>
      <c r="L94" s="33">
        <f t="shared" si="20"/>
        <v>73287.49999999999</v>
      </c>
      <c r="M94" s="48">
        <f t="shared" si="19"/>
        <v>217068.24800000002</v>
      </c>
      <c r="N94" s="33">
        <f t="shared" si="20"/>
        <v>67162.29999999999</v>
      </c>
      <c r="O94" s="33">
        <f>SUM(O73:O93)</f>
        <v>77888.3</v>
      </c>
      <c r="P94" s="33">
        <f>SUM(P73:P93)</f>
        <v>90475.3</v>
      </c>
      <c r="Q94" s="33">
        <f>SUM(N94:P94)</f>
        <v>235525.89999999997</v>
      </c>
    </row>
    <row r="95" spans="1:17" ht="14.25" customHeight="1">
      <c r="A95" s="36" t="s">
        <v>45</v>
      </c>
      <c r="B95" s="14">
        <v>327.8</v>
      </c>
      <c r="C95" s="14">
        <v>327.8</v>
      </c>
      <c r="D95" s="14">
        <v>227.9</v>
      </c>
      <c r="E95" s="14">
        <f>SUM(B95:D95)</f>
        <v>883.5</v>
      </c>
      <c r="F95" s="14">
        <v>227.9</v>
      </c>
      <c r="G95" s="14">
        <v>227.9</v>
      </c>
      <c r="H95" s="14">
        <v>227.9</v>
      </c>
      <c r="I95" s="14">
        <f>SUM(F95:H95)</f>
        <v>683.7</v>
      </c>
      <c r="J95" s="14">
        <v>227.9</v>
      </c>
      <c r="K95" s="14">
        <v>227.9</v>
      </c>
      <c r="L95" s="14">
        <v>0</v>
      </c>
      <c r="M95" s="56">
        <f t="shared" si="19"/>
        <v>455.8</v>
      </c>
      <c r="N95" s="6">
        <v>227.9</v>
      </c>
      <c r="O95" s="6">
        <v>227.9</v>
      </c>
      <c r="P95" s="6">
        <v>227.9</v>
      </c>
      <c r="Q95" s="6">
        <f>SUM(N95:P95)</f>
        <v>683.7</v>
      </c>
    </row>
    <row r="96" spans="1:17" ht="12.75">
      <c r="A96" s="5" t="s">
        <v>60</v>
      </c>
      <c r="B96" s="33">
        <f>B94-B95</f>
        <v>74243.50475999998</v>
      </c>
      <c r="C96" s="33">
        <f>C94-C95</f>
        <v>72063.33999999998</v>
      </c>
      <c r="D96" s="33">
        <f>D94-D95</f>
        <v>73286.4</v>
      </c>
      <c r="E96" s="33">
        <f>+E94-E95</f>
        <v>219593.24476000006</v>
      </c>
      <c r="F96" s="33">
        <f>F94-F95</f>
        <v>61143.9</v>
      </c>
      <c r="G96" s="33">
        <f>G94-G95</f>
        <v>74622.28000000001</v>
      </c>
      <c r="H96" s="33">
        <f>H94-H95</f>
        <v>74455.50000000001</v>
      </c>
      <c r="I96" s="33">
        <f>+I94-I95</f>
        <v>210221.67999999996</v>
      </c>
      <c r="J96" s="47">
        <f>J94-J95</f>
        <v>73411.00000000001</v>
      </c>
      <c r="K96" s="47">
        <f>K94-K95</f>
        <v>69913.94800000003</v>
      </c>
      <c r="L96" s="47">
        <f>L94-L95</f>
        <v>73287.49999999999</v>
      </c>
      <c r="M96" s="47">
        <f>SUM(M73:M95)</f>
        <v>434592.296</v>
      </c>
      <c r="N96" s="33">
        <f>N94-N95</f>
        <v>66934.4</v>
      </c>
      <c r="O96" s="33">
        <f>O94-O95</f>
        <v>77660.40000000001</v>
      </c>
      <c r="P96" s="33">
        <f>P94-P95</f>
        <v>90247.40000000001</v>
      </c>
      <c r="Q96" s="33">
        <f>SUM(Q73:Q95)</f>
        <v>471735.50000000006</v>
      </c>
    </row>
    <row r="97" spans="1:17" ht="12.75">
      <c r="A97" s="6" t="s">
        <v>57</v>
      </c>
      <c r="B97" s="14">
        <v>0</v>
      </c>
      <c r="C97" s="14">
        <v>0</v>
      </c>
      <c r="D97" s="14">
        <v>0</v>
      </c>
      <c r="E97" s="14">
        <f>SUM(B97:D97)</f>
        <v>0</v>
      </c>
      <c r="F97" s="14">
        <v>70</v>
      </c>
      <c r="G97" s="14">
        <v>175.5</v>
      </c>
      <c r="H97" s="14">
        <v>217.2</v>
      </c>
      <c r="I97" s="29">
        <f>SUM(F97:H97)</f>
        <v>462.7</v>
      </c>
      <c r="J97" s="19">
        <v>180.8</v>
      </c>
      <c r="K97" s="19">
        <v>166.081</v>
      </c>
      <c r="L97" s="19">
        <v>223.9</v>
      </c>
      <c r="M97" s="56">
        <f>SUM(J97:L97)</f>
        <v>570.781</v>
      </c>
      <c r="N97" s="6">
        <v>186.2</v>
      </c>
      <c r="O97" s="6">
        <v>192.9</v>
      </c>
      <c r="P97" s="6">
        <v>194.5</v>
      </c>
      <c r="Q97" s="56">
        <f>SUM(N97:P97)</f>
        <v>573.6</v>
      </c>
    </row>
    <row r="98" spans="1:17" ht="12.75">
      <c r="A98" s="6" t="s">
        <v>56</v>
      </c>
      <c r="B98" s="14">
        <v>0</v>
      </c>
      <c r="C98" s="14">
        <v>0</v>
      </c>
      <c r="D98" s="14">
        <v>0</v>
      </c>
      <c r="E98" s="14">
        <f>SUM(B98:D98)</f>
        <v>0</v>
      </c>
      <c r="F98" s="14">
        <v>441.7</v>
      </c>
      <c r="G98" s="14">
        <v>1438.6</v>
      </c>
      <c r="H98" s="14">
        <v>1338</v>
      </c>
      <c r="I98" s="29">
        <f>SUM(F98:H98)</f>
        <v>3218.3</v>
      </c>
      <c r="J98" s="56">
        <v>1433.6</v>
      </c>
      <c r="K98" s="56">
        <v>1744.443</v>
      </c>
      <c r="L98" s="56">
        <v>1567.2</v>
      </c>
      <c r="M98" s="56">
        <f>SUM(J98:L98)</f>
        <v>4745.2429999999995</v>
      </c>
      <c r="N98" s="6">
        <v>1461.9</v>
      </c>
      <c r="O98" s="6">
        <v>1827.8</v>
      </c>
      <c r="P98" s="6">
        <v>1924.4</v>
      </c>
      <c r="Q98" s="56">
        <f>SUM(N98:P98)</f>
        <v>5214.1</v>
      </c>
    </row>
    <row r="99" spans="1:17" ht="12.75">
      <c r="A99" s="6" t="s">
        <v>44</v>
      </c>
      <c r="B99" s="29">
        <v>789.4</v>
      </c>
      <c r="C99" s="29">
        <v>499.4</v>
      </c>
      <c r="D99" s="29">
        <v>698.9</v>
      </c>
      <c r="E99" s="29">
        <f>SUM(B99:D99)</f>
        <v>1987.6999999999998</v>
      </c>
      <c r="F99" s="29">
        <v>1135.3</v>
      </c>
      <c r="G99" s="29">
        <v>561.4</v>
      </c>
      <c r="H99" s="29">
        <v>1238.5</v>
      </c>
      <c r="I99" s="29">
        <f>SUM(F99:H99)</f>
        <v>2935.2</v>
      </c>
      <c r="J99" s="56">
        <v>1225.9</v>
      </c>
      <c r="K99" s="56">
        <v>1282.921</v>
      </c>
      <c r="L99" s="56">
        <v>1384.7</v>
      </c>
      <c r="M99" s="56">
        <f>SUM(J99:L99)</f>
        <v>3893.5209999999997</v>
      </c>
      <c r="N99" s="6">
        <v>672.5</v>
      </c>
      <c r="O99" s="6">
        <v>2381.2</v>
      </c>
      <c r="P99" s="6">
        <v>1076.8</v>
      </c>
      <c r="Q99" s="56">
        <f>SUM(N99:P99)</f>
        <v>4130.5</v>
      </c>
    </row>
    <row r="100" spans="1:17" ht="12.75">
      <c r="A100" s="5" t="s">
        <v>0</v>
      </c>
      <c r="B100" s="13">
        <f aca="true" t="shared" si="21" ref="B100:N100">SUM(B96:B99)</f>
        <v>75032.90475999998</v>
      </c>
      <c r="C100" s="13">
        <f t="shared" si="21"/>
        <v>72562.73999999998</v>
      </c>
      <c r="D100" s="13">
        <f t="shared" si="21"/>
        <v>73985.29999999999</v>
      </c>
      <c r="E100" s="13">
        <f t="shared" si="21"/>
        <v>221580.94476000007</v>
      </c>
      <c r="F100" s="13">
        <f t="shared" si="21"/>
        <v>62790.9</v>
      </c>
      <c r="G100" s="13">
        <f t="shared" si="21"/>
        <v>76797.78000000001</v>
      </c>
      <c r="H100" s="13">
        <f t="shared" si="21"/>
        <v>77249.20000000001</v>
      </c>
      <c r="I100" s="13">
        <f t="shared" si="21"/>
        <v>216837.87999999998</v>
      </c>
      <c r="J100" s="48">
        <f t="shared" si="21"/>
        <v>76251.30000000002</v>
      </c>
      <c r="K100" s="48">
        <f t="shared" si="21"/>
        <v>73107.39300000004</v>
      </c>
      <c r="L100" s="48">
        <f t="shared" si="21"/>
        <v>76463.29999999997</v>
      </c>
      <c r="M100" s="48">
        <f t="shared" si="21"/>
        <v>443801.841</v>
      </c>
      <c r="N100" s="33">
        <f t="shared" si="21"/>
        <v>69254.99999999999</v>
      </c>
      <c r="O100" s="33">
        <f>SUM(O96:O99)</f>
        <v>82062.3</v>
      </c>
      <c r="P100" s="33">
        <f>SUM(P96:P99)</f>
        <v>93443.1</v>
      </c>
      <c r="Q100" s="33">
        <f>SUM(Q96:Q99)</f>
        <v>481653.7</v>
      </c>
    </row>
    <row r="101" ht="14.25">
      <c r="A101" s="71" t="s">
        <v>51</v>
      </c>
    </row>
    <row r="102" ht="14.25">
      <c r="A102" s="71"/>
    </row>
    <row r="103" ht="13.5" customHeight="1"/>
  </sheetData>
  <sheetProtection/>
  <mergeCells count="14">
    <mergeCell ref="F71:I71"/>
    <mergeCell ref="N2:Q2"/>
    <mergeCell ref="N36:Q36"/>
    <mergeCell ref="F2:I2"/>
    <mergeCell ref="J2:M2"/>
    <mergeCell ref="F36:I36"/>
    <mergeCell ref="J36:M36"/>
    <mergeCell ref="N71:Q71"/>
    <mergeCell ref="A36:A37"/>
    <mergeCell ref="B36:E36"/>
    <mergeCell ref="A2:A3"/>
    <mergeCell ref="B2:E2"/>
    <mergeCell ref="A71:A72"/>
    <mergeCell ref="B71:E71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&amp;C&amp;"Tahoma,Bold"&amp;14TANZANIA REVENUE AUTHORITY
Actual Revenue Collections (Quarterly) for 2005/06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2009-04-29T11:19:37Z</cp:lastPrinted>
  <dcterms:created xsi:type="dcterms:W3CDTF">2005-05-16T04:25:43Z</dcterms:created>
  <dcterms:modified xsi:type="dcterms:W3CDTF">2015-11-10T09:22:11Z</dcterms:modified>
  <cp:category/>
  <cp:version/>
  <cp:contentType/>
  <cp:contentStatus/>
</cp:coreProperties>
</file>