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0"/>
  </bookViews>
  <sheets>
    <sheet name="Dept-99-00" sheetId="1" r:id="rId1"/>
    <sheet name="TaxItem-99-00" sheetId="2" r:id="rId2"/>
    <sheet name="Reg-99-00" sheetId="3" r:id="rId3"/>
  </sheets>
  <definedNames/>
  <calcPr fullCalcOnLoad="1"/>
</workbook>
</file>

<file path=xl/sharedStrings.xml><?xml version="1.0" encoding="utf-8"?>
<sst xmlns="http://schemas.openxmlformats.org/spreadsheetml/2006/main" count="329" uniqueCount="112">
  <si>
    <t>DEPARTMENT</t>
  </si>
  <si>
    <t>Income Tax</t>
  </si>
  <si>
    <t>VAT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</si>
  <si>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</si>
  <si>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</si>
  <si>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</si>
  <si>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</si>
  <si>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</si>
  <si>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</si>
  <si>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</si>
  <si>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</si>
  <si>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</si>
  <si>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Windfall Tax</t>
  </si>
  <si>
    <t>Capital Gains Tax</t>
  </si>
  <si>
    <t>Shipping Tax</t>
  </si>
  <si>
    <t>Transport</t>
  </si>
  <si>
    <t>Treasury Bills</t>
  </si>
  <si>
    <t>Rental Tax</t>
  </si>
  <si>
    <t>Gaming Tax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</si>
  <si>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</si>
  <si>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</si>
  <si>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</si>
  <si>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</si>
  <si>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</si>
  <si>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</si>
  <si>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</si>
  <si>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</si>
  <si>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</si>
  <si>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</si>
  <si>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</si>
  <si>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</si>
  <si>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</si>
  <si>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</si>
  <si>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</si>
  <si>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</si>
  <si>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</si>
  <si>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</si>
  <si>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</si>
  <si>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</si>
  <si>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</si>
  <si>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</si>
  <si>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</si>
  <si>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</si>
  <si>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</si>
  <si>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</si>
  <si>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</si>
  <si>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</si>
  <si>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</t>
  </si>
  <si>
    <t>Sub-Total</t>
  </si>
  <si>
    <t>Petroleum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</si>
  <si>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</si>
  <si>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</si>
  <si>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</si>
  <si>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</si>
  <si>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</si>
  <si>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</si>
  <si>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</si>
  <si>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</si>
  <si>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Income Tax Department</t>
  </si>
  <si>
    <t>Customs and Excise Department</t>
  </si>
  <si>
    <t>Import Duty</t>
  </si>
  <si>
    <t>Excise Duty-Imports</t>
  </si>
  <si>
    <t>Excise Duty Petroleum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</si>
  <si>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</si>
  <si>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</si>
  <si>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</si>
  <si>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</si>
  <si>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</si>
  <si>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</si>
  <si>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</si>
  <si>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</si>
  <si>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</si>
  <si>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</si>
  <si>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PAYE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</si>
  <si>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</si>
  <si>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</si>
  <si>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</si>
  <si>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</si>
  <si>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</si>
  <si>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</si>
  <si>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</si>
  <si>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</si>
  <si>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</si>
  <si>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Destination inspection fees</t>
  </si>
  <si>
    <t>Customs and Excise</t>
  </si>
  <si>
    <t>Withholding Tax (Goods and Services)</t>
  </si>
  <si>
    <t>Withholding Tax Insurance Commission</t>
  </si>
  <si>
    <t>Withholding Tax Bank Interest</t>
  </si>
  <si>
    <t>Withholding Tax (IRMD)</t>
  </si>
  <si>
    <t>Skills and Development Levy</t>
  </si>
  <si>
    <t xml:space="preserve">Other Taxes Business-Licences </t>
  </si>
  <si>
    <t>Miscellaneous Collections</t>
  </si>
  <si>
    <t>VAT - Local</t>
  </si>
  <si>
    <t>VAT - Imports</t>
  </si>
  <si>
    <t>VAT - Petroleum</t>
  </si>
  <si>
    <t>Dar es Salaam</t>
  </si>
  <si>
    <t>Add: Treasury Voucher</t>
  </si>
  <si>
    <t>Less: Transfers to refunds A/C &amp; VETA</t>
  </si>
  <si>
    <t>TAX ITEM</t>
  </si>
  <si>
    <t>Total</t>
  </si>
  <si>
    <t>April</t>
  </si>
  <si>
    <t>May</t>
  </si>
  <si>
    <t>June</t>
  </si>
  <si>
    <t>4th Quarter</t>
  </si>
  <si>
    <t>Road Toll</t>
  </si>
  <si>
    <t>Energy Fund</t>
  </si>
  <si>
    <t>Source: Tanzania Revenue Authority</t>
  </si>
  <si>
    <t>Million TShs</t>
  </si>
  <si>
    <t>TOTAL (GROSS)</t>
  </si>
  <si>
    <t>TOTAL (NET)</t>
  </si>
  <si>
    <t>Departmental actual revenue collections in quarterly for 1999/00</t>
  </si>
  <si>
    <t>Non-Tax Revenue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</si>
</sst>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lightGray"/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2" fontId="0" fillId="0" borderId="1" xfId="15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2" fontId="0" fillId="0" borderId="1" xfId="15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172" fontId="3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2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 wrapText="1"/>
    </xf>
    <xf numFmtId="176" fontId="3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4" borderId="5" xfId="0" applyFont="1" applyFill="1" applyBorder="1" applyAlignment="1" quotePrefix="1">
      <alignment horizontal="right"/>
    </xf>
    <xf numFmtId="0" fontId="0" fillId="4" borderId="1" xfId="0" applyFont="1" applyFill="1" applyBorder="1" applyAlignment="1" quotePrefix="1">
      <alignment horizontal="right"/>
    </xf>
    <xf numFmtId="0" fontId="0" fillId="4" borderId="1" xfId="0" applyFont="1" applyFill="1" applyBorder="1" applyAlignment="1">
      <alignment horizontal="centerContinuous"/>
    </xf>
    <xf numFmtId="172" fontId="0" fillId="4" borderId="1" xfId="15" applyNumberFormat="1" applyFont="1" applyFill="1" applyBorder="1" applyAlignment="1" quotePrefix="1">
      <alignment horizontal="right"/>
    </xf>
    <xf numFmtId="172" fontId="0" fillId="0" borderId="5" xfId="15" applyNumberFormat="1" applyFont="1" applyBorder="1" applyAlignment="1" quotePrefix="1">
      <alignment horizontal="right"/>
    </xf>
    <xf numFmtId="172" fontId="0" fillId="0" borderId="1" xfId="15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left"/>
    </xf>
    <xf numFmtId="172" fontId="0" fillId="0" borderId="5" xfId="15" applyNumberFormat="1" applyFont="1" applyBorder="1" applyAlignment="1">
      <alignment horizontal="right"/>
    </xf>
    <xf numFmtId="172" fontId="3" fillId="0" borderId="5" xfId="15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43" fontId="0" fillId="4" borderId="5" xfId="15" applyFont="1" applyFill="1" applyBorder="1" applyAlignment="1" quotePrefix="1">
      <alignment horizontal="right"/>
    </xf>
    <xf numFmtId="182" fontId="0" fillId="4" borderId="1" xfId="0" applyNumberFormat="1" applyFont="1" applyFill="1" applyBorder="1" applyAlignment="1" quotePrefix="1">
      <alignment horizontal="right"/>
    </xf>
    <xf numFmtId="172" fontId="3" fillId="0" borderId="5" xfId="15" applyNumberFormat="1" applyFont="1" applyBorder="1" applyAlignment="1">
      <alignment horizontal="right"/>
    </xf>
    <xf numFmtId="172" fontId="3" fillId="0" borderId="1" xfId="15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 wrapText="1"/>
    </xf>
    <xf numFmtId="172" fontId="0" fillId="0" borderId="1" xfId="15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172" fontId="3" fillId="0" borderId="5" xfId="15" applyNumberFormat="1" applyFont="1" applyBorder="1" applyAlignment="1" quotePrefix="1">
      <alignment horizontal="right"/>
    </xf>
    <xf numFmtId="172" fontId="3" fillId="0" borderId="1" xfId="15" applyNumberFormat="1" applyFont="1" applyBorder="1" applyAlignment="1" quotePrefix="1">
      <alignment horizontal="right"/>
    </xf>
    <xf numFmtId="172" fontId="0" fillId="0" borderId="5" xfId="15" applyNumberFormat="1" applyFont="1" applyBorder="1" applyAlignment="1">
      <alignment/>
    </xf>
    <xf numFmtId="176" fontId="0" fillId="0" borderId="1" xfId="15" applyNumberFormat="1" applyFont="1" applyBorder="1" applyAlignment="1" quotePrefix="1">
      <alignment horizontal="right"/>
    </xf>
    <xf numFmtId="176" fontId="3" fillId="0" borderId="1" xfId="15" applyNumberFormat="1" applyFont="1" applyBorder="1" applyAlignment="1" quotePrefix="1">
      <alignment horizontal="right"/>
    </xf>
    <xf numFmtId="176" fontId="0" fillId="0" borderId="1" xfId="15" applyNumberFormat="1" applyFont="1" applyBorder="1" applyAlignment="1">
      <alignment horizontal="right"/>
    </xf>
    <xf numFmtId="1" fontId="0" fillId="4" borderId="1" xfId="0" applyNumberFormat="1" applyFont="1" applyFill="1" applyBorder="1" applyAlignment="1">
      <alignment horizontal="center"/>
    </xf>
    <xf numFmtId="172" fontId="0" fillId="0" borderId="1" xfId="15" applyNumberFormat="1" applyFont="1" applyFill="1" applyBorder="1" applyAlignment="1" quotePrefix="1">
      <alignment horizontal="right"/>
    </xf>
    <xf numFmtId="43" fontId="0" fillId="0" borderId="1" xfId="15" applyFont="1" applyFill="1" applyBorder="1" applyAlignment="1">
      <alignment horizontal="center"/>
    </xf>
    <xf numFmtId="176" fontId="3" fillId="0" borderId="1" xfId="15" applyNumberFormat="1" applyFont="1" applyBorder="1" applyAlignment="1">
      <alignment/>
    </xf>
    <xf numFmtId="0" fontId="0" fillId="5" borderId="0" xfId="0" applyFont="1" applyFill="1" applyAlignment="1">
      <alignment/>
    </xf>
    <xf numFmtId="0" fontId="6" fillId="0" borderId="1" xfId="0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workbookViewId="0" topLeftCell="A1">
      <selection activeCell="A2" sqref="A2:A3"/>
    </sheetView>
  </sheetViews>
  <sheetFormatPr defaultColWidth="9.140625" defaultRowHeight="12.75"/>
  <cols>
    <col min="1" max="1" width="29.421875" style="2" customWidth="1"/>
    <col min="2" max="17" width="11.7109375" style="2" customWidth="1"/>
    <col min="18" max="16384" width="9.140625" style="2" customWidth="1"/>
  </cols>
  <sheetData>
    <row r="1" spans="1:17" ht="15.75">
      <c r="A1" s="78" t="s">
        <v>110</v>
      </c>
      <c r="Q1" s="77" t="s">
        <v>107</v>
      </c>
    </row>
    <row r="2" spans="1:17" ht="12.75" customHeight="1">
      <c r="A2" s="80" t="s">
        <v>0</v>
      </c>
      <c r="B2" s="81" t="s">
        <v>8</v>
      </c>
      <c r="C2" s="82"/>
      <c r="D2" s="82"/>
      <c r="E2" s="83"/>
      <c r="F2" s="79" t="s">
        <v>77</v>
      </c>
      <c r="G2" s="79"/>
      <c r="H2" s="79"/>
      <c r="I2" s="79"/>
      <c r="J2" s="79" t="s">
        <v>81</v>
      </c>
      <c r="K2" s="79"/>
      <c r="L2" s="79"/>
      <c r="M2" s="79"/>
      <c r="N2" s="79" t="s">
        <v>103</v>
      </c>
      <c r="O2" s="79"/>
      <c r="P2" s="79"/>
      <c r="Q2" s="79"/>
    </row>
    <row r="3" spans="1:17" ht="15" customHeight="1">
      <c r="A3" s="80"/>
      <c r="B3" s="5" t="s">
        <v>5</v>
      </c>
      <c r="C3" s="6" t="s">
        <v>6</v>
      </c>
      <c r="D3" s="6" t="s">
        <v>7</v>
      </c>
      <c r="E3" s="7" t="s">
        <v>99</v>
      </c>
      <c r="F3" s="8" t="s">
        <v>74</v>
      </c>
      <c r="G3" s="8" t="s">
        <v>75</v>
      </c>
      <c r="H3" s="8" t="s">
        <v>76</v>
      </c>
      <c r="I3" s="4" t="s">
        <v>99</v>
      </c>
      <c r="J3" s="9" t="s">
        <v>78</v>
      </c>
      <c r="K3" s="9" t="s">
        <v>79</v>
      </c>
      <c r="L3" s="9" t="s">
        <v>80</v>
      </c>
      <c r="M3" s="4" t="s">
        <v>99</v>
      </c>
      <c r="N3" s="9" t="s">
        <v>100</v>
      </c>
      <c r="O3" s="9" t="s">
        <v>101</v>
      </c>
      <c r="P3" s="9" t="s">
        <v>102</v>
      </c>
      <c r="Q3" s="10" t="s">
        <v>99</v>
      </c>
    </row>
    <row r="4" spans="1:17" ht="15" customHeight="1">
      <c r="A4" s="11" t="s">
        <v>1</v>
      </c>
      <c r="B4" s="1">
        <v>11378.718325999995</v>
      </c>
      <c r="C4" s="1">
        <v>12622.944055000002</v>
      </c>
      <c r="D4" s="1">
        <v>25444.128436</v>
      </c>
      <c r="E4" s="1">
        <f>SUM(B4:D4)</f>
        <v>49445.790816999994</v>
      </c>
      <c r="F4" s="12">
        <v>15937.900314</v>
      </c>
      <c r="G4" s="12">
        <v>16184.288362</v>
      </c>
      <c r="H4" s="12">
        <v>28875.7</v>
      </c>
      <c r="I4" s="12">
        <f>SUM(F4:H4)</f>
        <v>60997.888676</v>
      </c>
      <c r="J4" s="12">
        <v>15810.801889000002</v>
      </c>
      <c r="K4" s="12">
        <v>14898.611000000003</v>
      </c>
      <c r="L4" s="12">
        <v>26708.371</v>
      </c>
      <c r="M4" s="13">
        <f>SUM(J4:L4)</f>
        <v>57417.783889000006</v>
      </c>
      <c r="N4" s="12">
        <v>16101.042000000001</v>
      </c>
      <c r="O4" s="12">
        <v>17801.17</v>
      </c>
      <c r="P4" s="12">
        <v>24514.4</v>
      </c>
      <c r="Q4" s="13">
        <f>SUM(N4:P4)</f>
        <v>58416.612</v>
      </c>
    </row>
    <row r="5" spans="1:17" ht="15" customHeight="1">
      <c r="A5" s="11" t="s">
        <v>2</v>
      </c>
      <c r="B5" s="1">
        <v>17808.309633340003</v>
      </c>
      <c r="C5" s="1">
        <v>19569.108079000005</v>
      </c>
      <c r="D5" s="1">
        <v>20117.31262105</v>
      </c>
      <c r="E5" s="1">
        <f>SUM(B5:D5)</f>
        <v>57494.730333390005</v>
      </c>
      <c r="F5" s="12">
        <v>20804.431972</v>
      </c>
      <c r="G5" s="12">
        <v>22188.868703999997</v>
      </c>
      <c r="H5" s="12">
        <v>22748.7</v>
      </c>
      <c r="I5" s="12">
        <f>SUM(F5:H5)</f>
        <v>65742.000676</v>
      </c>
      <c r="J5" s="12">
        <v>23295.227242</v>
      </c>
      <c r="K5" s="12">
        <v>21072.232</v>
      </c>
      <c r="L5" s="12">
        <v>21406.660999999996</v>
      </c>
      <c r="M5" s="13">
        <f aca="true" t="shared" si="0" ref="M5:M10">SUM(J5:L5)</f>
        <v>65774.12024199999</v>
      </c>
      <c r="N5" s="12">
        <v>22878.59</v>
      </c>
      <c r="O5" s="12">
        <v>21927.662000000008</v>
      </c>
      <c r="P5" s="12">
        <v>20364.08</v>
      </c>
      <c r="Q5" s="13">
        <f>SUM(N5:P5)</f>
        <v>65170.33200000001</v>
      </c>
    </row>
    <row r="6" spans="1:17" ht="15" customHeight="1">
      <c r="A6" s="11" t="s">
        <v>84</v>
      </c>
      <c r="B6" s="1">
        <v>16402.875108099997</v>
      </c>
      <c r="C6" s="1">
        <v>19153.758361</v>
      </c>
      <c r="D6" s="1">
        <v>19441.204487999992</v>
      </c>
      <c r="E6" s="1">
        <f>SUM(B6:D6)</f>
        <v>54997.83795709998</v>
      </c>
      <c r="F6" s="12">
        <v>17825.048939</v>
      </c>
      <c r="G6" s="12">
        <v>20679.671287999994</v>
      </c>
      <c r="H6" s="12">
        <v>25352.3</v>
      </c>
      <c r="I6" s="12">
        <f>SUM(F6:H6)</f>
        <v>63857.020227</v>
      </c>
      <c r="J6" s="12">
        <v>20872.924768</v>
      </c>
      <c r="K6" s="12">
        <v>18809.88</v>
      </c>
      <c r="L6" s="12">
        <v>20607.811</v>
      </c>
      <c r="M6" s="13">
        <f t="shared" si="0"/>
        <v>60290.615768</v>
      </c>
      <c r="N6" s="12">
        <v>18407.15</v>
      </c>
      <c r="O6" s="12">
        <v>21066.26</v>
      </c>
      <c r="P6" s="12">
        <v>23174.69</v>
      </c>
      <c r="Q6" s="13">
        <f>SUM(N6:P6)</f>
        <v>62648.100000000006</v>
      </c>
    </row>
    <row r="7" spans="1:17" ht="15" customHeight="1">
      <c r="A7" s="14" t="s">
        <v>108</v>
      </c>
      <c r="B7" s="15">
        <f>SUM(B4:B6)</f>
        <v>45589.90306744</v>
      </c>
      <c r="C7" s="15">
        <f>SUM(C4:C6)</f>
        <v>51345.810495000005</v>
      </c>
      <c r="D7" s="15">
        <f>SUM(D4:D6)</f>
        <v>65002.64554504999</v>
      </c>
      <c r="E7" s="15">
        <f aca="true" t="shared" si="1" ref="E7:P7">SUM(E4:E6)</f>
        <v>161938.35910749</v>
      </c>
      <c r="F7" s="15">
        <f t="shared" si="1"/>
        <v>54567.381225</v>
      </c>
      <c r="G7" s="15">
        <f t="shared" si="1"/>
        <v>59052.828354</v>
      </c>
      <c r="H7" s="15">
        <f t="shared" si="1"/>
        <v>76976.7</v>
      </c>
      <c r="I7" s="15">
        <f t="shared" si="1"/>
        <v>190596.909579</v>
      </c>
      <c r="J7" s="15">
        <f t="shared" si="1"/>
        <v>59978.953899</v>
      </c>
      <c r="K7" s="15">
        <f t="shared" si="1"/>
        <v>54780.723</v>
      </c>
      <c r="L7" s="15">
        <f t="shared" si="1"/>
        <v>68722.843</v>
      </c>
      <c r="M7" s="15">
        <f t="shared" si="1"/>
        <v>183482.519899</v>
      </c>
      <c r="N7" s="15">
        <f t="shared" si="1"/>
        <v>57386.782</v>
      </c>
      <c r="O7" s="15">
        <f t="shared" si="1"/>
        <v>60795.092000000004</v>
      </c>
      <c r="P7" s="15">
        <f t="shared" si="1"/>
        <v>68053.17</v>
      </c>
      <c r="Q7" s="15">
        <f>SUM(Q4:Q6)</f>
        <v>186235.04400000002</v>
      </c>
    </row>
    <row r="8" spans="1:17" ht="15" customHeight="1">
      <c r="A8" s="16" t="s">
        <v>97</v>
      </c>
      <c r="B8" s="1">
        <v>751.27368</v>
      </c>
      <c r="C8" s="1">
        <v>1878.215382</v>
      </c>
      <c r="D8" s="1">
        <v>826.363935</v>
      </c>
      <c r="E8" s="1">
        <f>SUM(B8:D8)</f>
        <v>3455.852997</v>
      </c>
      <c r="F8" s="1">
        <v>740.403018</v>
      </c>
      <c r="G8" s="1">
        <v>859.1</v>
      </c>
      <c r="H8" s="1">
        <v>2238.9</v>
      </c>
      <c r="I8" s="1">
        <f>SUM(F8:H8)</f>
        <v>3838.403018</v>
      </c>
      <c r="J8" s="1">
        <v>737.7</v>
      </c>
      <c r="K8" s="1">
        <v>2323.1</v>
      </c>
      <c r="L8" s="1">
        <v>145.1</v>
      </c>
      <c r="M8" s="13">
        <f t="shared" si="0"/>
        <v>3205.9</v>
      </c>
      <c r="N8" s="1">
        <v>1831.47</v>
      </c>
      <c r="O8" s="1">
        <v>134.54</v>
      </c>
      <c r="P8" s="1">
        <v>3209.6</v>
      </c>
      <c r="Q8" s="13">
        <f>SUM(N8:P8)</f>
        <v>5175.61</v>
      </c>
    </row>
    <row r="9" spans="1:17" ht="15" customHeight="1">
      <c r="A9" s="14" t="s">
        <v>109</v>
      </c>
      <c r="B9" s="15">
        <f>B7-B8</f>
        <v>44838.62938744</v>
      </c>
      <c r="C9" s="15">
        <f aca="true" t="shared" si="2" ref="C9:P9">+C7-C8</f>
        <v>49467.595113</v>
      </c>
      <c r="D9" s="15">
        <f t="shared" si="2"/>
        <v>64176.28161004999</v>
      </c>
      <c r="E9" s="15">
        <f t="shared" si="2"/>
        <v>158482.50611048998</v>
      </c>
      <c r="F9" s="15">
        <f t="shared" si="2"/>
        <v>53826.978207</v>
      </c>
      <c r="G9" s="15">
        <f t="shared" si="2"/>
        <v>58193.728354</v>
      </c>
      <c r="H9" s="15">
        <f t="shared" si="2"/>
        <v>74737.8</v>
      </c>
      <c r="I9" s="15">
        <f t="shared" si="2"/>
        <v>186758.506561</v>
      </c>
      <c r="J9" s="15">
        <f t="shared" si="2"/>
        <v>59241.253899</v>
      </c>
      <c r="K9" s="15">
        <f t="shared" si="2"/>
        <v>52457.623</v>
      </c>
      <c r="L9" s="15">
        <f t="shared" si="2"/>
        <v>68577.74299999999</v>
      </c>
      <c r="M9" s="15">
        <f t="shared" si="2"/>
        <v>180276.619899</v>
      </c>
      <c r="N9" s="15">
        <f t="shared" si="2"/>
        <v>55555.312</v>
      </c>
      <c r="O9" s="15">
        <f t="shared" si="2"/>
        <v>60660.552</v>
      </c>
      <c r="P9" s="15">
        <f t="shared" si="2"/>
        <v>64843.57</v>
      </c>
      <c r="Q9" s="15">
        <f>+Q7-Q8</f>
        <v>181059.43400000004</v>
      </c>
    </row>
    <row r="10" spans="1:17" ht="15" customHeight="1">
      <c r="A10" s="11" t="s">
        <v>3</v>
      </c>
      <c r="B10" s="1">
        <v>0</v>
      </c>
      <c r="C10" s="1">
        <v>0</v>
      </c>
      <c r="D10" s="1">
        <v>0</v>
      </c>
      <c r="E10" s="1">
        <f>SUM(B10:D10)</f>
        <v>0</v>
      </c>
      <c r="F10" s="12">
        <v>0</v>
      </c>
      <c r="G10" s="12">
        <v>0</v>
      </c>
      <c r="H10" s="12">
        <v>0</v>
      </c>
      <c r="I10" s="12">
        <f>SUM(F10:H10)</f>
        <v>0</v>
      </c>
      <c r="J10" s="12">
        <v>0</v>
      </c>
      <c r="K10" s="12">
        <v>0</v>
      </c>
      <c r="L10" s="12">
        <v>0</v>
      </c>
      <c r="M10" s="13">
        <f t="shared" si="0"/>
        <v>0</v>
      </c>
      <c r="N10" s="12">
        <v>0</v>
      </c>
      <c r="O10" s="12">
        <v>0</v>
      </c>
      <c r="P10" s="12">
        <v>0</v>
      </c>
      <c r="Q10" s="13">
        <f>SUM(N10:P10)</f>
        <v>0</v>
      </c>
    </row>
    <row r="11" spans="1:17" s="18" customFormat="1" ht="15" customHeight="1">
      <c r="A11" s="14" t="s">
        <v>4</v>
      </c>
      <c r="B11" s="17">
        <f aca="true" t="shared" si="3" ref="B11:L11">B9+B10</f>
        <v>44838.62938744</v>
      </c>
      <c r="C11" s="17">
        <f t="shared" si="3"/>
        <v>49467.595113</v>
      </c>
      <c r="D11" s="17">
        <f t="shared" si="3"/>
        <v>64176.28161004999</v>
      </c>
      <c r="E11" s="17">
        <f t="shared" si="3"/>
        <v>158482.50611048998</v>
      </c>
      <c r="F11" s="17">
        <f t="shared" si="3"/>
        <v>53826.978207</v>
      </c>
      <c r="G11" s="17">
        <f t="shared" si="3"/>
        <v>58193.728354</v>
      </c>
      <c r="H11" s="17">
        <f t="shared" si="3"/>
        <v>74737.8</v>
      </c>
      <c r="I11" s="17">
        <f t="shared" si="3"/>
        <v>186758.506561</v>
      </c>
      <c r="J11" s="17">
        <f t="shared" si="3"/>
        <v>59241.253899</v>
      </c>
      <c r="K11" s="17">
        <f t="shared" si="3"/>
        <v>52457.623</v>
      </c>
      <c r="L11" s="17">
        <f t="shared" si="3"/>
        <v>68577.74299999999</v>
      </c>
      <c r="M11" s="17">
        <f>M9+M10</f>
        <v>180276.619899</v>
      </c>
      <c r="N11" s="17">
        <f>N9+N10</f>
        <v>55555.312</v>
      </c>
      <c r="O11" s="17">
        <f>O9+O10</f>
        <v>60660.552</v>
      </c>
      <c r="P11" s="17">
        <f>P9+P10</f>
        <v>64843.57</v>
      </c>
      <c r="Q11" s="17">
        <f>Q9+Q10</f>
        <v>181059.43400000004</v>
      </c>
    </row>
    <row r="12" spans="1:2" ht="12.75">
      <c r="A12" s="19" t="s">
        <v>106</v>
      </c>
      <c r="B12" s="20"/>
    </row>
    <row r="13" spans="1:8" ht="12.75">
      <c r="A13" s="21"/>
      <c r="B13" s="22"/>
      <c r="E13" s="23"/>
      <c r="H13" s="22"/>
    </row>
    <row r="14" spans="2:8" ht="12.75">
      <c r="B14" s="23"/>
      <c r="C14" s="22"/>
      <c r="D14" s="22"/>
      <c r="E14" s="24"/>
      <c r="H14" s="25"/>
    </row>
    <row r="15" ht="12.75">
      <c r="C15" s="26"/>
    </row>
    <row r="16" spans="2:8" ht="12.75">
      <c r="B16" s="27"/>
      <c r="C16" s="28"/>
      <c r="D16" s="22"/>
      <c r="E16" s="22"/>
      <c r="H16" s="22"/>
    </row>
    <row r="17" spans="3:5" ht="12.75">
      <c r="C17" s="28"/>
      <c r="D17" s="22"/>
      <c r="E17" s="22"/>
    </row>
    <row r="18" ht="12.75">
      <c r="C18" s="28"/>
    </row>
    <row r="19" spans="3:5" ht="12.75">
      <c r="C19" s="28"/>
      <c r="E19" s="22"/>
    </row>
    <row r="20" spans="3:5" ht="12.75">
      <c r="C20" s="28"/>
      <c r="E20" s="25"/>
    </row>
    <row r="21" spans="3:5" ht="12.75">
      <c r="C21" s="28"/>
      <c r="E21" s="22"/>
    </row>
    <row r="22" ht="12.75">
      <c r="C22" s="28"/>
    </row>
  </sheetData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&amp;C&amp;"Arial,Bold"&amp;12TANZANIA REVENUE AUTHORITY
Actual Revenue Collections (Quarterly) for 1999/00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view="pageBreakPreview" zoomScaleSheetLayoutView="100" workbookViewId="0" topLeftCell="A72">
      <selection activeCell="A91" sqref="A91"/>
    </sheetView>
  </sheetViews>
  <sheetFormatPr defaultColWidth="9.140625" defaultRowHeight="12.75"/>
  <cols>
    <col min="1" max="1" width="34.8515625" style="2" customWidth="1"/>
    <col min="2" max="4" width="10.7109375" style="2" customWidth="1"/>
    <col min="5" max="5" width="11.7109375" style="2" customWidth="1"/>
    <col min="6" max="8" width="10.7109375" style="2" customWidth="1"/>
    <col min="9" max="9" width="11.7109375" style="2" customWidth="1"/>
    <col min="10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16384" width="9.140625" style="2" customWidth="1"/>
  </cols>
  <sheetData>
    <row r="1" spans="1:17" ht="12.75">
      <c r="A1" s="29" t="s">
        <v>58</v>
      </c>
      <c r="B1" s="30"/>
      <c r="M1" s="3"/>
      <c r="Q1" s="77" t="s">
        <v>107</v>
      </c>
    </row>
    <row r="2" spans="1:17" ht="12.75" customHeight="1">
      <c r="A2" s="85" t="s">
        <v>98</v>
      </c>
      <c r="B2" s="84" t="s">
        <v>8</v>
      </c>
      <c r="C2" s="84"/>
      <c r="D2" s="84"/>
      <c r="E2" s="84"/>
      <c r="F2" s="84" t="s">
        <v>77</v>
      </c>
      <c r="G2" s="84"/>
      <c r="H2" s="84"/>
      <c r="I2" s="84"/>
      <c r="J2" s="84" t="s">
        <v>81</v>
      </c>
      <c r="K2" s="84"/>
      <c r="L2" s="84"/>
      <c r="M2" s="84"/>
      <c r="N2" s="84" t="s">
        <v>103</v>
      </c>
      <c r="O2" s="84"/>
      <c r="P2" s="84"/>
      <c r="Q2" s="84"/>
    </row>
    <row r="3" spans="1:17" ht="12.75" customHeight="1">
      <c r="A3" s="85"/>
      <c r="B3" s="31" t="s">
        <v>5</v>
      </c>
      <c r="C3" s="31" t="s">
        <v>6</v>
      </c>
      <c r="D3" s="31" t="s">
        <v>7</v>
      </c>
      <c r="E3" s="31" t="s">
        <v>99</v>
      </c>
      <c r="F3" s="31" t="s">
        <v>74</v>
      </c>
      <c r="G3" s="31" t="s">
        <v>75</v>
      </c>
      <c r="H3" s="31" t="s">
        <v>76</v>
      </c>
      <c r="I3" s="31" t="s">
        <v>99</v>
      </c>
      <c r="J3" s="31" t="s">
        <v>78</v>
      </c>
      <c r="K3" s="31" t="s">
        <v>79</v>
      </c>
      <c r="L3" s="31" t="s">
        <v>80</v>
      </c>
      <c r="M3" s="31" t="s">
        <v>99</v>
      </c>
      <c r="N3" s="31" t="s">
        <v>100</v>
      </c>
      <c r="O3" s="31" t="s">
        <v>101</v>
      </c>
      <c r="P3" s="31" t="s">
        <v>102</v>
      </c>
      <c r="Q3" s="31" t="s">
        <v>99</v>
      </c>
    </row>
    <row r="4" spans="1:17" ht="12.75">
      <c r="A4" s="32" t="s">
        <v>9</v>
      </c>
      <c r="B4" s="33">
        <v>2238.777005</v>
      </c>
      <c r="C4" s="33">
        <v>2932.347171</v>
      </c>
      <c r="D4" s="33">
        <v>12574.829511</v>
      </c>
      <c r="E4" s="33">
        <f>SUM(B4:D4)</f>
        <v>17745.953687</v>
      </c>
      <c r="F4" s="33">
        <v>4111.637318</v>
      </c>
      <c r="G4" s="33">
        <v>4282.1</v>
      </c>
      <c r="H4" s="33">
        <v>6819.7</v>
      </c>
      <c r="I4" s="33">
        <f>SUM(F4:H4)</f>
        <v>15213.437318</v>
      </c>
      <c r="J4" s="33">
        <v>559.081611</v>
      </c>
      <c r="K4" s="33">
        <v>713.86</v>
      </c>
      <c r="L4" s="33">
        <v>4448.5</v>
      </c>
      <c r="M4" s="33">
        <f>SUM(J4:L4)</f>
        <v>5721.441611</v>
      </c>
      <c r="N4" s="33">
        <v>600.33</v>
      </c>
      <c r="O4" s="33">
        <v>853.29</v>
      </c>
      <c r="P4" s="33">
        <v>5362.75</v>
      </c>
      <c r="Q4" s="33">
        <f>SUM(N4:P4)</f>
        <v>6816.37</v>
      </c>
    </row>
    <row r="5" spans="1:17" ht="12.75">
      <c r="A5" s="32" t="s">
        <v>10</v>
      </c>
      <c r="B5" s="33">
        <v>386.01418</v>
      </c>
      <c r="C5" s="33">
        <v>496.943562</v>
      </c>
      <c r="D5" s="33">
        <v>1691.662396</v>
      </c>
      <c r="E5" s="33">
        <f aca="true" t="shared" si="0" ref="E5:E18">SUM(B5:D5)</f>
        <v>2574.620138</v>
      </c>
      <c r="F5" s="33">
        <v>1023.562392</v>
      </c>
      <c r="G5" s="33">
        <v>1092.682367</v>
      </c>
      <c r="H5" s="33">
        <v>991.6</v>
      </c>
      <c r="I5" s="33">
        <f aca="true" t="shared" si="1" ref="I5:I18">SUM(F5:H5)</f>
        <v>3107.844759</v>
      </c>
      <c r="J5" s="33">
        <v>710.970724</v>
      </c>
      <c r="K5" s="33">
        <v>20.81</v>
      </c>
      <c r="L5" s="33">
        <v>1550.31</v>
      </c>
      <c r="M5" s="33">
        <f aca="true" t="shared" si="2" ref="M5:M18">SUM(J5:L5)</f>
        <v>2282.0907239999997</v>
      </c>
      <c r="N5" s="33">
        <v>296.65</v>
      </c>
      <c r="O5" s="33">
        <v>4.5</v>
      </c>
      <c r="P5" s="33">
        <v>738.67</v>
      </c>
      <c r="Q5" s="33">
        <f aca="true" t="shared" si="3" ref="Q5:Q18">SUM(N5:P5)</f>
        <v>1039.82</v>
      </c>
    </row>
    <row r="6" spans="1:17" ht="12.75">
      <c r="A6" s="32" t="s">
        <v>11</v>
      </c>
      <c r="B6" s="33">
        <v>608.786736</v>
      </c>
      <c r="C6" s="33">
        <v>463.011149</v>
      </c>
      <c r="D6" s="33">
        <v>1359.290679</v>
      </c>
      <c r="E6" s="33">
        <f t="shared" si="0"/>
        <v>2431.0885639999997</v>
      </c>
      <c r="F6" s="33">
        <v>474.910802</v>
      </c>
      <c r="G6" s="33">
        <v>532.677293</v>
      </c>
      <c r="H6" s="33">
        <v>1301.5</v>
      </c>
      <c r="I6" s="33">
        <f t="shared" si="1"/>
        <v>2309.088095</v>
      </c>
      <c r="J6" s="33">
        <v>533.043279</v>
      </c>
      <c r="K6" s="33">
        <v>656.31</v>
      </c>
      <c r="L6" s="33">
        <v>1871.04</v>
      </c>
      <c r="M6" s="33">
        <f t="shared" si="2"/>
        <v>3060.393279</v>
      </c>
      <c r="N6" s="33">
        <v>1048.77</v>
      </c>
      <c r="O6" s="33">
        <v>1479.5</v>
      </c>
      <c r="P6" s="33">
        <v>1677.05</v>
      </c>
      <c r="Q6" s="33">
        <f t="shared" si="3"/>
        <v>4205.32</v>
      </c>
    </row>
    <row r="7" spans="1:17" ht="12.75">
      <c r="A7" s="32" t="s">
        <v>12</v>
      </c>
      <c r="B7" s="33">
        <v>0</v>
      </c>
      <c r="C7" s="33">
        <v>0</v>
      </c>
      <c r="D7" s="33">
        <v>0</v>
      </c>
      <c r="E7" s="33">
        <f>SUM(B7:D7)</f>
        <v>0</v>
      </c>
      <c r="F7" s="33">
        <v>0</v>
      </c>
      <c r="G7" s="33">
        <v>192.6</v>
      </c>
      <c r="H7" s="33">
        <v>7633.3</v>
      </c>
      <c r="I7" s="33">
        <f>SUM(F7:H7)</f>
        <v>7825.900000000001</v>
      </c>
      <c r="J7" s="33">
        <v>4341.154233</v>
      </c>
      <c r="K7" s="33">
        <v>3070.76</v>
      </c>
      <c r="L7" s="33">
        <v>7206.32</v>
      </c>
      <c r="M7" s="33">
        <f>SUM(J7:L7)</f>
        <v>14618.234233</v>
      </c>
      <c r="N7" s="33">
        <v>4108.35</v>
      </c>
      <c r="O7" s="33">
        <v>3624.11</v>
      </c>
      <c r="P7" s="33">
        <v>5108.99</v>
      </c>
      <c r="Q7" s="33"/>
    </row>
    <row r="8" spans="1:17" ht="12.75">
      <c r="A8" s="34" t="s">
        <v>88</v>
      </c>
      <c r="B8" s="33">
        <v>195.357018</v>
      </c>
      <c r="C8" s="33">
        <v>438.755212</v>
      </c>
      <c r="D8" s="33">
        <v>394.522627</v>
      </c>
      <c r="E8" s="33">
        <f t="shared" si="0"/>
        <v>1028.634857</v>
      </c>
      <c r="F8" s="33">
        <v>471.565211</v>
      </c>
      <c r="G8" s="33">
        <v>263.86347</v>
      </c>
      <c r="H8" s="33">
        <v>366.5</v>
      </c>
      <c r="I8" s="33">
        <f t="shared" si="1"/>
        <v>1101.9286809999999</v>
      </c>
      <c r="J8" s="33">
        <v>597.636832</v>
      </c>
      <c r="K8" s="33">
        <v>273.84</v>
      </c>
      <c r="L8" s="33">
        <v>417.54</v>
      </c>
      <c r="M8" s="33">
        <f t="shared" si="2"/>
        <v>1289.016832</v>
      </c>
      <c r="N8" s="33">
        <v>347.3</v>
      </c>
      <c r="O8" s="33">
        <v>361.33</v>
      </c>
      <c r="P8" s="33">
        <v>240.51</v>
      </c>
      <c r="Q8" s="33">
        <f t="shared" si="3"/>
        <v>949.14</v>
      </c>
    </row>
    <row r="9" spans="1:17" ht="12.75">
      <c r="A9" s="32" t="s">
        <v>13</v>
      </c>
      <c r="B9" s="33">
        <v>0.12273</v>
      </c>
      <c r="C9" s="33">
        <v>1.484118</v>
      </c>
      <c r="D9" s="33">
        <v>51.617819</v>
      </c>
      <c r="E9" s="33">
        <f t="shared" si="0"/>
        <v>53.224667</v>
      </c>
      <c r="F9" s="33">
        <v>2.690659</v>
      </c>
      <c r="G9" s="33">
        <v>8.34</v>
      </c>
      <c r="H9" s="33">
        <v>57.8</v>
      </c>
      <c r="I9" s="33">
        <f t="shared" si="1"/>
        <v>68.830659</v>
      </c>
      <c r="J9" s="33">
        <v>166.976466</v>
      </c>
      <c r="K9" s="33">
        <v>12.16</v>
      </c>
      <c r="L9" s="33">
        <v>10.99</v>
      </c>
      <c r="M9" s="33">
        <f t="shared" si="2"/>
        <v>190.126466</v>
      </c>
      <c r="N9" s="33">
        <v>4.3</v>
      </c>
      <c r="O9" s="33">
        <v>35.76</v>
      </c>
      <c r="P9" s="33">
        <v>434.09</v>
      </c>
      <c r="Q9" s="33">
        <f t="shared" si="3"/>
        <v>474.15</v>
      </c>
    </row>
    <row r="10" spans="1:17" ht="12.75">
      <c r="A10" s="32" t="s">
        <v>14</v>
      </c>
      <c r="B10" s="33">
        <v>27.058271</v>
      </c>
      <c r="C10" s="33">
        <v>12.254409</v>
      </c>
      <c r="D10" s="33">
        <v>44.385569</v>
      </c>
      <c r="E10" s="33">
        <f t="shared" si="0"/>
        <v>83.698249</v>
      </c>
      <c r="F10" s="33">
        <v>121.967538</v>
      </c>
      <c r="G10" s="33">
        <v>21.283058</v>
      </c>
      <c r="H10" s="33">
        <v>58.8</v>
      </c>
      <c r="I10" s="33">
        <f t="shared" si="1"/>
        <v>202.05059599999998</v>
      </c>
      <c r="J10" s="33">
        <v>21.745233</v>
      </c>
      <c r="K10" s="33">
        <v>102.6</v>
      </c>
      <c r="L10" s="33">
        <v>34.22</v>
      </c>
      <c r="M10" s="33">
        <f t="shared" si="2"/>
        <v>158.56523299999998</v>
      </c>
      <c r="N10" s="33">
        <v>8.06</v>
      </c>
      <c r="O10" s="33">
        <v>35.77</v>
      </c>
      <c r="P10" s="33">
        <v>38.41</v>
      </c>
      <c r="Q10" s="33">
        <f t="shared" si="3"/>
        <v>82.24000000000001</v>
      </c>
    </row>
    <row r="11" spans="1:17" ht="12.75">
      <c r="A11" s="32" t="s">
        <v>15</v>
      </c>
      <c r="B11" s="33">
        <v>118.410544</v>
      </c>
      <c r="C11" s="33">
        <v>69.048483</v>
      </c>
      <c r="D11" s="33">
        <v>105.410867</v>
      </c>
      <c r="E11" s="33">
        <f t="shared" si="0"/>
        <v>292.869894</v>
      </c>
      <c r="F11" s="33">
        <v>106.440958</v>
      </c>
      <c r="G11" s="33">
        <v>121.671255</v>
      </c>
      <c r="H11" s="33">
        <v>155.5</v>
      </c>
      <c r="I11" s="33">
        <f t="shared" si="1"/>
        <v>383.612213</v>
      </c>
      <c r="J11" s="33">
        <v>149.585241</v>
      </c>
      <c r="K11" s="33">
        <v>143.82</v>
      </c>
      <c r="L11" s="33">
        <v>130.64</v>
      </c>
      <c r="M11" s="33">
        <f t="shared" si="2"/>
        <v>424.045241</v>
      </c>
      <c r="N11" s="33">
        <v>114.99</v>
      </c>
      <c r="O11" s="33">
        <v>139.22</v>
      </c>
      <c r="P11" s="33">
        <v>115.71</v>
      </c>
      <c r="Q11" s="33">
        <f t="shared" si="3"/>
        <v>369.91999999999996</v>
      </c>
    </row>
    <row r="12" spans="1:17" ht="12.75">
      <c r="A12" s="32" t="s">
        <v>91</v>
      </c>
      <c r="B12" s="33">
        <v>1.77824</v>
      </c>
      <c r="C12" s="33">
        <v>2.072445</v>
      </c>
      <c r="D12" s="33">
        <v>9.640172</v>
      </c>
      <c r="E12" s="33">
        <f t="shared" si="0"/>
        <v>13.490857</v>
      </c>
      <c r="F12" s="33">
        <v>2.580585</v>
      </c>
      <c r="G12" s="33">
        <v>0.53</v>
      </c>
      <c r="H12" s="33">
        <v>0.6</v>
      </c>
      <c r="I12" s="33">
        <f t="shared" si="1"/>
        <v>3.7105850000000005</v>
      </c>
      <c r="J12" s="33">
        <v>33.071758</v>
      </c>
      <c r="K12" s="33">
        <v>2.21</v>
      </c>
      <c r="L12" s="33">
        <v>4.52</v>
      </c>
      <c r="M12" s="33">
        <f t="shared" si="2"/>
        <v>39.80175800000001</v>
      </c>
      <c r="N12" s="33">
        <v>0.99</v>
      </c>
      <c r="O12" s="33">
        <v>52.14</v>
      </c>
      <c r="P12" s="33">
        <v>4.6</v>
      </c>
      <c r="Q12" s="33">
        <f t="shared" si="3"/>
        <v>57.730000000000004</v>
      </c>
    </row>
    <row r="13" spans="1:17" ht="12.75">
      <c r="A13" s="32" t="s">
        <v>85</v>
      </c>
      <c r="B13" s="33">
        <v>1509.518802</v>
      </c>
      <c r="C13" s="33">
        <v>1355.630244</v>
      </c>
      <c r="D13" s="33">
        <v>1743.178249</v>
      </c>
      <c r="E13" s="33">
        <f t="shared" si="0"/>
        <v>4608.327295</v>
      </c>
      <c r="F13" s="33">
        <v>1501.927011</v>
      </c>
      <c r="G13" s="33">
        <v>1726.711942</v>
      </c>
      <c r="H13" s="33">
        <v>1771</v>
      </c>
      <c r="I13" s="33">
        <f t="shared" si="1"/>
        <v>4999.638953</v>
      </c>
      <c r="J13" s="33">
        <v>1507.107803</v>
      </c>
      <c r="K13" s="33">
        <v>1728.16</v>
      </c>
      <c r="L13" s="33">
        <v>1836.94</v>
      </c>
      <c r="M13" s="33">
        <f t="shared" si="2"/>
        <v>5072.207803</v>
      </c>
      <c r="N13" s="33">
        <v>1828.61</v>
      </c>
      <c r="O13" s="33">
        <v>1590.86</v>
      </c>
      <c r="P13" s="33">
        <v>1858.25</v>
      </c>
      <c r="Q13" s="33">
        <f t="shared" si="3"/>
        <v>5277.719999999999</v>
      </c>
    </row>
    <row r="14" spans="1:17" ht="12.75" customHeight="1">
      <c r="A14" s="35" t="s">
        <v>86</v>
      </c>
      <c r="B14" s="33">
        <v>21.297729</v>
      </c>
      <c r="C14" s="33">
        <v>27.462379</v>
      </c>
      <c r="D14" s="33">
        <v>19.088288</v>
      </c>
      <c r="E14" s="33">
        <f t="shared" si="0"/>
        <v>67.84839600000001</v>
      </c>
      <c r="F14" s="33">
        <v>12.461865</v>
      </c>
      <c r="G14" s="33">
        <v>14.15209</v>
      </c>
      <c r="H14" s="33">
        <v>20.4</v>
      </c>
      <c r="I14" s="33">
        <f t="shared" si="1"/>
        <v>47.013954999999996</v>
      </c>
      <c r="J14" s="33">
        <v>7.388535</v>
      </c>
      <c r="K14" s="33">
        <v>10.719</v>
      </c>
      <c r="L14" s="33">
        <v>15.19</v>
      </c>
      <c r="M14" s="33">
        <f t="shared" si="2"/>
        <v>33.297534999999996</v>
      </c>
      <c r="N14" s="33">
        <v>12.07</v>
      </c>
      <c r="O14" s="33">
        <v>17.38</v>
      </c>
      <c r="P14" s="33">
        <v>13.76</v>
      </c>
      <c r="Q14" s="33">
        <f t="shared" si="3"/>
        <v>43.21</v>
      </c>
    </row>
    <row r="15" spans="1:17" ht="12.75">
      <c r="A15" s="32" t="s">
        <v>87</v>
      </c>
      <c r="B15" s="33">
        <v>213.209408</v>
      </c>
      <c r="C15" s="33">
        <v>166.724216</v>
      </c>
      <c r="D15" s="33">
        <v>131.482187</v>
      </c>
      <c r="E15" s="33">
        <f t="shared" si="0"/>
        <v>511.415811</v>
      </c>
      <c r="F15" s="33">
        <v>184.054225</v>
      </c>
      <c r="G15" s="33">
        <v>128.514051</v>
      </c>
      <c r="H15" s="33">
        <v>146.5</v>
      </c>
      <c r="I15" s="33">
        <f t="shared" si="1"/>
        <v>459.06827599999997</v>
      </c>
      <c r="J15" s="33">
        <v>325.267532</v>
      </c>
      <c r="K15" s="33">
        <v>142.36</v>
      </c>
      <c r="L15" s="33">
        <v>87.72</v>
      </c>
      <c r="M15" s="33">
        <f t="shared" si="2"/>
        <v>555.347532</v>
      </c>
      <c r="N15" s="33">
        <v>88.4</v>
      </c>
      <c r="O15" s="33">
        <v>108.88</v>
      </c>
      <c r="P15" s="33">
        <v>207.94</v>
      </c>
      <c r="Q15" s="33">
        <f t="shared" si="3"/>
        <v>405.22</v>
      </c>
    </row>
    <row r="16" spans="1:17" ht="12" customHeight="1">
      <c r="A16" s="32" t="s">
        <v>16</v>
      </c>
      <c r="B16" s="33">
        <v>0</v>
      </c>
      <c r="C16" s="33">
        <v>0</v>
      </c>
      <c r="D16" s="33">
        <v>116.269476</v>
      </c>
      <c r="E16" s="33">
        <f t="shared" si="0"/>
        <v>116.269476</v>
      </c>
      <c r="F16" s="33">
        <v>299.421214</v>
      </c>
      <c r="G16" s="33">
        <v>155.891832</v>
      </c>
      <c r="H16" s="33">
        <v>334.7</v>
      </c>
      <c r="I16" s="33">
        <f t="shared" si="1"/>
        <v>790.013046</v>
      </c>
      <c r="J16" s="33">
        <v>79.012998</v>
      </c>
      <c r="K16" s="33">
        <v>382.25</v>
      </c>
      <c r="L16" s="33">
        <v>188.7</v>
      </c>
      <c r="M16" s="33">
        <f t="shared" si="2"/>
        <v>649.962998</v>
      </c>
      <c r="N16" s="33">
        <v>437.12</v>
      </c>
      <c r="O16" s="33">
        <v>366.49</v>
      </c>
      <c r="P16" s="33">
        <v>303.68</v>
      </c>
      <c r="Q16" s="33">
        <f t="shared" si="3"/>
        <v>1107.29</v>
      </c>
    </row>
    <row r="17" spans="1:17" ht="12.75">
      <c r="A17" s="32" t="s">
        <v>17</v>
      </c>
      <c r="B17" s="33">
        <v>362.795586</v>
      </c>
      <c r="C17" s="33">
        <v>301.21426</v>
      </c>
      <c r="D17" s="33">
        <v>394.428563</v>
      </c>
      <c r="E17" s="33">
        <f t="shared" si="0"/>
        <v>1058.438409</v>
      </c>
      <c r="F17" s="33">
        <v>353.579492</v>
      </c>
      <c r="G17" s="33">
        <v>300.993723</v>
      </c>
      <c r="H17" s="33">
        <v>530.6</v>
      </c>
      <c r="I17" s="33">
        <f t="shared" si="1"/>
        <v>1185.173215</v>
      </c>
      <c r="J17" s="33">
        <v>278.20192</v>
      </c>
      <c r="K17" s="33">
        <v>311.29</v>
      </c>
      <c r="L17" s="33">
        <v>466.37</v>
      </c>
      <c r="M17" s="33">
        <f t="shared" si="2"/>
        <v>1055.8619199999998</v>
      </c>
      <c r="N17" s="33">
        <v>407.92</v>
      </c>
      <c r="O17" s="33">
        <v>380.15</v>
      </c>
      <c r="P17" s="33">
        <v>383.45</v>
      </c>
      <c r="Q17" s="33">
        <f t="shared" si="3"/>
        <v>1171.52</v>
      </c>
    </row>
    <row r="18" spans="1:17" ht="12.75">
      <c r="A18" s="32" t="s">
        <v>18</v>
      </c>
      <c r="B18" s="33">
        <v>0</v>
      </c>
      <c r="C18" s="33">
        <v>0</v>
      </c>
      <c r="D18" s="33">
        <v>0</v>
      </c>
      <c r="E18" s="33">
        <f t="shared" si="0"/>
        <v>0</v>
      </c>
      <c r="F18" s="33">
        <v>0</v>
      </c>
      <c r="G18" s="33">
        <v>0</v>
      </c>
      <c r="H18" s="33">
        <v>0</v>
      </c>
      <c r="I18" s="33">
        <f t="shared" si="1"/>
        <v>0</v>
      </c>
      <c r="J18" s="33">
        <v>0</v>
      </c>
      <c r="K18" s="33">
        <v>0</v>
      </c>
      <c r="L18" s="33">
        <v>0</v>
      </c>
      <c r="M18" s="33">
        <f t="shared" si="2"/>
        <v>0</v>
      </c>
      <c r="N18" s="33">
        <v>0</v>
      </c>
      <c r="O18" s="33">
        <v>0</v>
      </c>
      <c r="P18" s="33">
        <v>0</v>
      </c>
      <c r="Q18" s="33">
        <f t="shared" si="3"/>
        <v>0</v>
      </c>
    </row>
    <row r="19" spans="1:17" s="18" customFormat="1" ht="12.75">
      <c r="A19" s="14" t="s">
        <v>48</v>
      </c>
      <c r="B19" s="36">
        <f aca="true" t="shared" si="4" ref="B19:P19">SUM(B4:B18)</f>
        <v>5683.126249</v>
      </c>
      <c r="C19" s="36">
        <f t="shared" si="4"/>
        <v>6266.9476479999985</v>
      </c>
      <c r="D19" s="36">
        <f t="shared" si="4"/>
        <v>18635.806403000002</v>
      </c>
      <c r="E19" s="36">
        <f t="shared" si="4"/>
        <v>30585.880299999997</v>
      </c>
      <c r="F19" s="36">
        <f t="shared" si="4"/>
        <v>8666.799270000001</v>
      </c>
      <c r="G19" s="36">
        <f t="shared" si="4"/>
        <v>8842.011081</v>
      </c>
      <c r="H19" s="36">
        <f t="shared" si="4"/>
        <v>20188.499999999996</v>
      </c>
      <c r="I19" s="36">
        <f t="shared" si="4"/>
        <v>37697.31035100001</v>
      </c>
      <c r="J19" s="36">
        <f t="shared" si="4"/>
        <v>9310.244165</v>
      </c>
      <c r="K19" s="36">
        <f t="shared" si="4"/>
        <v>7571.148999999999</v>
      </c>
      <c r="L19" s="36">
        <f t="shared" si="4"/>
        <v>18268.999999999996</v>
      </c>
      <c r="M19" s="36">
        <f t="shared" si="4"/>
        <v>35150.39316500001</v>
      </c>
      <c r="N19" s="36">
        <f t="shared" si="4"/>
        <v>9303.86</v>
      </c>
      <c r="O19" s="36">
        <f t="shared" si="4"/>
        <v>9049.38</v>
      </c>
      <c r="P19" s="36">
        <f t="shared" si="4"/>
        <v>16487.86</v>
      </c>
      <c r="Q19" s="36">
        <f>SUM(Q4:Q18)</f>
        <v>21999.649999999998</v>
      </c>
    </row>
    <row r="20" spans="1:17" ht="12.75">
      <c r="A20" s="32" t="s">
        <v>73</v>
      </c>
      <c r="B20" s="33">
        <v>4785.946249</v>
      </c>
      <c r="C20" s="33">
        <v>5272.564508</v>
      </c>
      <c r="D20" s="33">
        <v>5710.214657</v>
      </c>
      <c r="E20" s="33">
        <f>SUM(B20:D20)</f>
        <v>15768.725414</v>
      </c>
      <c r="F20" s="33">
        <v>6103.52616</v>
      </c>
      <c r="G20" s="33">
        <v>6220.6</v>
      </c>
      <c r="H20" s="33">
        <v>7267.1</v>
      </c>
      <c r="I20" s="33">
        <f>SUM(F20:H20)</f>
        <v>19591.22616</v>
      </c>
      <c r="J20" s="33">
        <v>5575.904049</v>
      </c>
      <c r="K20" s="33">
        <v>5747.46</v>
      </c>
      <c r="L20" s="33">
        <v>7067.91</v>
      </c>
      <c r="M20" s="33">
        <f>SUM(J20:L20)</f>
        <v>18391.274049</v>
      </c>
      <c r="N20" s="33">
        <v>5565.73</v>
      </c>
      <c r="O20" s="33">
        <v>7294.62</v>
      </c>
      <c r="P20" s="33">
        <v>6678.88</v>
      </c>
      <c r="Q20" s="33">
        <f>SUM(N20:P20)</f>
        <v>19539.23</v>
      </c>
    </row>
    <row r="21" spans="1:17" ht="12.75">
      <c r="A21" s="32" t="s">
        <v>89</v>
      </c>
      <c r="B21" s="33">
        <v>909.645828</v>
      </c>
      <c r="C21" s="33">
        <v>1083.431899</v>
      </c>
      <c r="D21" s="33">
        <v>1098.107376</v>
      </c>
      <c r="E21" s="33">
        <f>SUM(B21:D21)</f>
        <v>3091.185103</v>
      </c>
      <c r="F21" s="33">
        <v>1167.574884</v>
      </c>
      <c r="G21" s="33">
        <v>1121.7</v>
      </c>
      <c r="H21" s="33">
        <v>1420.2</v>
      </c>
      <c r="I21" s="33">
        <f>SUM(F21:H21)</f>
        <v>3709.474884</v>
      </c>
      <c r="J21" s="33">
        <v>924.65369</v>
      </c>
      <c r="K21" s="33">
        <v>1580.03</v>
      </c>
      <c r="L21" s="33">
        <v>1371.48</v>
      </c>
      <c r="M21" s="33">
        <f>SUM(J21:L21)</f>
        <v>3876.16369</v>
      </c>
      <c r="N21" s="33">
        <v>1231.45</v>
      </c>
      <c r="O21" s="33">
        <v>1457.13</v>
      </c>
      <c r="P21" s="33">
        <v>1347.69</v>
      </c>
      <c r="Q21" s="33">
        <f>SUM(N21:P21)</f>
        <v>4036.27</v>
      </c>
    </row>
    <row r="22" spans="1:17" s="18" customFormat="1" ht="12.75">
      <c r="A22" s="14" t="s">
        <v>48</v>
      </c>
      <c r="B22" s="36">
        <f aca="true" t="shared" si="5" ref="B22:P22">SUM(B20:B21)</f>
        <v>5695.592076999999</v>
      </c>
      <c r="C22" s="36">
        <f t="shared" si="5"/>
        <v>6355.9964070000005</v>
      </c>
      <c r="D22" s="36">
        <f t="shared" si="5"/>
        <v>6808.322033</v>
      </c>
      <c r="E22" s="36">
        <f t="shared" si="5"/>
        <v>18859.910517</v>
      </c>
      <c r="F22" s="36">
        <f t="shared" si="5"/>
        <v>7271.101044000001</v>
      </c>
      <c r="G22" s="36">
        <f t="shared" si="5"/>
        <v>7342.3</v>
      </c>
      <c r="H22" s="36">
        <f t="shared" si="5"/>
        <v>8687.300000000001</v>
      </c>
      <c r="I22" s="36">
        <f>SUM(I20:I21)</f>
        <v>23300.701043999998</v>
      </c>
      <c r="J22" s="36">
        <f>SUM(J20:J21)</f>
        <v>6500.557739</v>
      </c>
      <c r="K22" s="36">
        <f>SUM(K20:K21)</f>
        <v>7327.49</v>
      </c>
      <c r="L22" s="36">
        <f>SUM(L20:L21)</f>
        <v>8439.39</v>
      </c>
      <c r="M22" s="36">
        <f t="shared" si="5"/>
        <v>22267.437739</v>
      </c>
      <c r="N22" s="36">
        <f t="shared" si="5"/>
        <v>6797.179999999999</v>
      </c>
      <c r="O22" s="36">
        <f t="shared" si="5"/>
        <v>8751.75</v>
      </c>
      <c r="P22" s="36">
        <f t="shared" si="5"/>
        <v>8026.57</v>
      </c>
      <c r="Q22" s="36">
        <f>SUM(Q20:Q21)</f>
        <v>23575.5</v>
      </c>
    </row>
    <row r="23" spans="1:17" ht="14.25" customHeight="1">
      <c r="A23" s="14" t="s">
        <v>108</v>
      </c>
      <c r="B23" s="36">
        <f aca="true" t="shared" si="6" ref="B23:P23">+B19+B22</f>
        <v>11378.718325999998</v>
      </c>
      <c r="C23" s="36">
        <f t="shared" si="6"/>
        <v>12622.944055</v>
      </c>
      <c r="D23" s="36">
        <f t="shared" si="6"/>
        <v>25444.128436000003</v>
      </c>
      <c r="E23" s="36">
        <f t="shared" si="6"/>
        <v>49445.790817</v>
      </c>
      <c r="F23" s="15">
        <f t="shared" si="6"/>
        <v>15937.900314000002</v>
      </c>
      <c r="G23" s="15">
        <f t="shared" si="6"/>
        <v>16184.311081</v>
      </c>
      <c r="H23" s="15">
        <f t="shared" si="6"/>
        <v>28875.799999999996</v>
      </c>
      <c r="I23" s="36">
        <f>+I19+I22</f>
        <v>60998.01139500001</v>
      </c>
      <c r="J23" s="36">
        <f>+J19+J22</f>
        <v>15810.801904</v>
      </c>
      <c r="K23" s="36">
        <f>+K19+K22</f>
        <v>14898.639</v>
      </c>
      <c r="L23" s="36">
        <f>+L19+L22</f>
        <v>26708.389999999996</v>
      </c>
      <c r="M23" s="36">
        <f t="shared" si="6"/>
        <v>57417.83090400001</v>
      </c>
      <c r="N23" s="36">
        <f t="shared" si="6"/>
        <v>16101.04</v>
      </c>
      <c r="O23" s="36">
        <f t="shared" si="6"/>
        <v>17801.129999999997</v>
      </c>
      <c r="P23" s="36">
        <f t="shared" si="6"/>
        <v>24514.43</v>
      </c>
      <c r="Q23" s="36">
        <f>+Q19+Q22</f>
        <v>45575.149999999994</v>
      </c>
    </row>
    <row r="24" spans="1:17" ht="14.25" customHeight="1">
      <c r="A24" s="37" t="s">
        <v>97</v>
      </c>
      <c r="B24" s="1">
        <v>0</v>
      </c>
      <c r="C24" s="1">
        <v>0</v>
      </c>
      <c r="D24" s="1">
        <v>0</v>
      </c>
      <c r="E24" s="1">
        <f>SUM(B24:D24)</f>
        <v>0</v>
      </c>
      <c r="F24" s="33">
        <v>0</v>
      </c>
      <c r="G24" s="33">
        <v>0</v>
      </c>
      <c r="H24" s="33">
        <v>1737</v>
      </c>
      <c r="I24" s="1">
        <f>SUM(F24:H24)</f>
        <v>1737</v>
      </c>
      <c r="J24" s="1">
        <v>0</v>
      </c>
      <c r="K24" s="1">
        <v>0</v>
      </c>
      <c r="L24" s="1">
        <v>0</v>
      </c>
      <c r="M24" s="13">
        <f>SUM(J24:L24)</f>
        <v>0</v>
      </c>
      <c r="N24" s="1">
        <v>0</v>
      </c>
      <c r="O24" s="1">
        <v>0</v>
      </c>
      <c r="P24" s="1">
        <v>0</v>
      </c>
      <c r="Q24" s="13">
        <f>SUM(N24:P24)</f>
        <v>0</v>
      </c>
    </row>
    <row r="25" spans="1:17" s="18" customFormat="1" ht="12.75">
      <c r="A25" s="14" t="s">
        <v>109</v>
      </c>
      <c r="B25" s="36">
        <f aca="true" t="shared" si="7" ref="B25:P25">+B23-B24</f>
        <v>11378.718325999998</v>
      </c>
      <c r="C25" s="36">
        <f t="shared" si="7"/>
        <v>12622.944055</v>
      </c>
      <c r="D25" s="36">
        <f t="shared" si="7"/>
        <v>25444.128436000003</v>
      </c>
      <c r="E25" s="36">
        <f t="shared" si="7"/>
        <v>49445.790817</v>
      </c>
      <c r="F25" s="36">
        <f t="shared" si="7"/>
        <v>15937.900314000002</v>
      </c>
      <c r="G25" s="36">
        <f t="shared" si="7"/>
        <v>16184.311081</v>
      </c>
      <c r="H25" s="36">
        <f t="shared" si="7"/>
        <v>27138.799999999996</v>
      </c>
      <c r="I25" s="36">
        <f t="shared" si="7"/>
        <v>59261.01139500001</v>
      </c>
      <c r="J25" s="36">
        <f t="shared" si="7"/>
        <v>15810.801904</v>
      </c>
      <c r="K25" s="36">
        <f t="shared" si="7"/>
        <v>14898.639</v>
      </c>
      <c r="L25" s="36">
        <f t="shared" si="7"/>
        <v>26708.389999999996</v>
      </c>
      <c r="M25" s="36">
        <f t="shared" si="7"/>
        <v>57417.83090400001</v>
      </c>
      <c r="N25" s="36">
        <f t="shared" si="7"/>
        <v>16101.04</v>
      </c>
      <c r="O25" s="36">
        <f t="shared" si="7"/>
        <v>17801.129999999997</v>
      </c>
      <c r="P25" s="36">
        <f t="shared" si="7"/>
        <v>24514.43</v>
      </c>
      <c r="Q25" s="36">
        <f>+Q23-Q24</f>
        <v>45575.149999999994</v>
      </c>
    </row>
    <row r="26" spans="1:16" s="18" customFormat="1" ht="12.75">
      <c r="A26" s="19" t="s">
        <v>106</v>
      </c>
      <c r="B26" s="39"/>
      <c r="C26" s="39"/>
      <c r="D26" s="39"/>
      <c r="E26" s="39"/>
      <c r="F26" s="39"/>
      <c r="G26" s="40"/>
      <c r="H26" s="40"/>
      <c r="I26" s="40"/>
      <c r="J26" s="40"/>
      <c r="K26" s="40"/>
      <c r="L26" s="40"/>
      <c r="N26" s="40"/>
      <c r="O26" s="40"/>
      <c r="P26" s="40"/>
    </row>
    <row r="27" spans="1:16" s="18" customFormat="1" ht="12.75">
      <c r="A27" s="19"/>
      <c r="B27" s="39"/>
      <c r="C27" s="39"/>
      <c r="D27" s="39"/>
      <c r="E27" s="39"/>
      <c r="F27" s="39"/>
      <c r="G27" s="40"/>
      <c r="H27" s="40"/>
      <c r="I27" s="40"/>
      <c r="J27" s="40"/>
      <c r="K27" s="40"/>
      <c r="L27" s="40"/>
      <c r="N27" s="40"/>
      <c r="O27" s="40"/>
      <c r="P27" s="40"/>
    </row>
    <row r="28" spans="1:16" s="18" customFormat="1" ht="12.75">
      <c r="A28" s="19"/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N28" s="40"/>
      <c r="O28" s="40"/>
      <c r="P28" s="40"/>
    </row>
    <row r="29" spans="1:17" s="42" customFormat="1" ht="12.75">
      <c r="A29" s="2" t="s">
        <v>82</v>
      </c>
      <c r="B29" s="41"/>
      <c r="F29" s="43"/>
      <c r="G29" s="43"/>
      <c r="H29" s="43"/>
      <c r="I29" s="43"/>
      <c r="J29" s="43"/>
      <c r="K29" s="43"/>
      <c r="M29" s="3"/>
      <c r="N29" s="43"/>
      <c r="O29" s="43"/>
      <c r="Q29" s="77" t="s">
        <v>107</v>
      </c>
    </row>
    <row r="30" spans="1:17" s="42" customFormat="1" ht="12.75" customHeight="1">
      <c r="A30" s="85" t="s">
        <v>98</v>
      </c>
      <c r="B30" s="86" t="s">
        <v>8</v>
      </c>
      <c r="C30" s="87"/>
      <c r="D30" s="87"/>
      <c r="E30" s="88"/>
      <c r="F30" s="86" t="s">
        <v>77</v>
      </c>
      <c r="G30" s="87"/>
      <c r="H30" s="87"/>
      <c r="I30" s="88"/>
      <c r="J30" s="84" t="s">
        <v>81</v>
      </c>
      <c r="K30" s="84"/>
      <c r="L30" s="84"/>
      <c r="M30" s="84"/>
      <c r="N30" s="84" t="s">
        <v>103</v>
      </c>
      <c r="O30" s="84"/>
      <c r="P30" s="84"/>
      <c r="Q30" s="84"/>
    </row>
    <row r="31" spans="1:17" s="42" customFormat="1" ht="12.75" customHeight="1">
      <c r="A31" s="85"/>
      <c r="B31" s="31" t="s">
        <v>5</v>
      </c>
      <c r="C31" s="31" t="s">
        <v>6</v>
      </c>
      <c r="D31" s="31" t="s">
        <v>7</v>
      </c>
      <c r="E31" s="31" t="s">
        <v>99</v>
      </c>
      <c r="F31" s="31" t="s">
        <v>74</v>
      </c>
      <c r="G31" s="31" t="s">
        <v>75</v>
      </c>
      <c r="H31" s="31" t="s">
        <v>76</v>
      </c>
      <c r="I31" s="31" t="s">
        <v>99</v>
      </c>
      <c r="J31" s="31" t="s">
        <v>78</v>
      </c>
      <c r="K31" s="31" t="s">
        <v>79</v>
      </c>
      <c r="L31" s="31" t="s">
        <v>80</v>
      </c>
      <c r="M31" s="31" t="s">
        <v>99</v>
      </c>
      <c r="N31" s="31" t="s">
        <v>100</v>
      </c>
      <c r="O31" s="31" t="s">
        <v>101</v>
      </c>
      <c r="P31" s="31" t="s">
        <v>102</v>
      </c>
      <c r="Q31" s="31" t="s">
        <v>99</v>
      </c>
    </row>
    <row r="32" spans="1:18" ht="12.75">
      <c r="A32" s="32" t="s">
        <v>39</v>
      </c>
      <c r="B32" s="44"/>
      <c r="C32" s="45"/>
      <c r="D32" s="45"/>
      <c r="E32" s="45"/>
      <c r="F32" s="46"/>
      <c r="G32" s="4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2"/>
    </row>
    <row r="33" spans="1:18" ht="12.75">
      <c r="A33" s="32" t="s">
        <v>40</v>
      </c>
      <c r="B33" s="48">
        <v>1959.412823</v>
      </c>
      <c r="C33" s="48">
        <v>2623.58493</v>
      </c>
      <c r="D33" s="48">
        <v>3375.855252</v>
      </c>
      <c r="E33" s="49">
        <f>SUM(B33:D33)</f>
        <v>7958.853004999999</v>
      </c>
      <c r="F33" s="49">
        <v>2960.252656</v>
      </c>
      <c r="G33" s="49">
        <v>2822.214</v>
      </c>
      <c r="H33" s="49">
        <v>3682.9</v>
      </c>
      <c r="I33" s="49">
        <f>SUM(F33:H33)</f>
        <v>9465.366656</v>
      </c>
      <c r="J33" s="49">
        <v>3388.692618</v>
      </c>
      <c r="K33" s="49">
        <v>2369.73</v>
      </c>
      <c r="L33" s="49">
        <v>3275.43</v>
      </c>
      <c r="M33" s="13">
        <f>SUM(J33:L33)</f>
        <v>9033.852618</v>
      </c>
      <c r="N33" s="49">
        <v>3081.67</v>
      </c>
      <c r="O33" s="49">
        <v>2572.93</v>
      </c>
      <c r="P33" s="49">
        <v>2603.33</v>
      </c>
      <c r="Q33" s="13">
        <f>SUM(N33:P33)</f>
        <v>8257.93</v>
      </c>
      <c r="R33" s="42"/>
    </row>
    <row r="34" spans="1:18" ht="12.75">
      <c r="A34" s="32" t="s">
        <v>41</v>
      </c>
      <c r="B34" s="48">
        <v>2347.11702</v>
      </c>
      <c r="C34" s="48">
        <v>1566.290472</v>
      </c>
      <c r="D34" s="48">
        <v>2021.450012</v>
      </c>
      <c r="E34" s="49">
        <f aca="true" t="shared" si="8" ref="E34:E40">SUM(B34:D34)</f>
        <v>5934.8575040000005</v>
      </c>
      <c r="F34" s="49">
        <v>2137.808909</v>
      </c>
      <c r="G34" s="49">
        <v>2315.499</v>
      </c>
      <c r="H34" s="49">
        <v>2366.9</v>
      </c>
      <c r="I34" s="49">
        <f aca="true" t="shared" si="9" ref="I34:I40">SUM(F34:H34)</f>
        <v>6820.207908999999</v>
      </c>
      <c r="J34" s="49">
        <v>1895.140056</v>
      </c>
      <c r="K34" s="49">
        <v>2032.04</v>
      </c>
      <c r="L34" s="49">
        <v>2339.94</v>
      </c>
      <c r="M34" s="13">
        <f aca="true" t="shared" si="10" ref="M34:M39">SUM(J34:L34)</f>
        <v>6267.120056</v>
      </c>
      <c r="N34" s="49">
        <v>2210.29</v>
      </c>
      <c r="O34" s="49">
        <v>2037.94</v>
      </c>
      <c r="P34" s="49">
        <v>2185.93</v>
      </c>
      <c r="Q34" s="13">
        <f aca="true" t="shared" si="11" ref="Q34:Q40">SUM(N34:P34)</f>
        <v>6434.16</v>
      </c>
      <c r="R34" s="42"/>
    </row>
    <row r="35" spans="1:18" ht="12.75">
      <c r="A35" s="50" t="s">
        <v>42</v>
      </c>
      <c r="B35" s="48">
        <v>337.5726672</v>
      </c>
      <c r="C35" s="48">
        <v>282.415054</v>
      </c>
      <c r="D35" s="48">
        <v>426.621468</v>
      </c>
      <c r="E35" s="49">
        <f t="shared" si="8"/>
        <v>1046.6091892</v>
      </c>
      <c r="F35" s="49">
        <v>502.903476</v>
      </c>
      <c r="G35" s="49">
        <v>526.192</v>
      </c>
      <c r="H35" s="49">
        <v>444.7</v>
      </c>
      <c r="I35" s="49">
        <f t="shared" si="9"/>
        <v>1473.795476</v>
      </c>
      <c r="J35" s="49">
        <v>650.062819</v>
      </c>
      <c r="K35" s="49">
        <v>526.79</v>
      </c>
      <c r="L35" s="49">
        <v>467.48</v>
      </c>
      <c r="M35" s="13">
        <f t="shared" si="10"/>
        <v>1644.332819</v>
      </c>
      <c r="N35" s="49">
        <v>563.24</v>
      </c>
      <c r="O35" s="49">
        <v>427.79</v>
      </c>
      <c r="P35" s="49">
        <v>379.84</v>
      </c>
      <c r="Q35" s="13">
        <f t="shared" si="11"/>
        <v>1370.87</v>
      </c>
      <c r="R35" s="42"/>
    </row>
    <row r="36" spans="1:18" ht="12.75">
      <c r="A36" s="32" t="s">
        <v>43</v>
      </c>
      <c r="B36" s="48">
        <v>101.867839</v>
      </c>
      <c r="C36" s="48">
        <v>35.939094</v>
      </c>
      <c r="D36" s="48">
        <v>117.76908</v>
      </c>
      <c r="E36" s="49">
        <f t="shared" si="8"/>
        <v>255.57601300000002</v>
      </c>
      <c r="F36" s="49">
        <v>109.877379</v>
      </c>
      <c r="G36" s="49">
        <v>67.151</v>
      </c>
      <c r="H36" s="49">
        <v>75.1</v>
      </c>
      <c r="I36" s="49">
        <f t="shared" si="9"/>
        <v>252.128379</v>
      </c>
      <c r="J36" s="49">
        <v>63.164157</v>
      </c>
      <c r="K36" s="49">
        <v>73</v>
      </c>
      <c r="L36" s="49">
        <v>55.3</v>
      </c>
      <c r="M36" s="13">
        <f t="shared" si="10"/>
        <v>191.464157</v>
      </c>
      <c r="N36" s="49">
        <v>0</v>
      </c>
      <c r="O36" s="49">
        <v>94.14</v>
      </c>
      <c r="P36" s="49">
        <v>227.71</v>
      </c>
      <c r="Q36" s="13">
        <f t="shared" si="11"/>
        <v>321.85</v>
      </c>
      <c r="R36" s="42"/>
    </row>
    <row r="37" spans="1:18" ht="12.75">
      <c r="A37" s="32" t="s">
        <v>44</v>
      </c>
      <c r="B37" s="48">
        <v>0</v>
      </c>
      <c r="C37" s="48">
        <v>0</v>
      </c>
      <c r="D37" s="48">
        <v>0</v>
      </c>
      <c r="E37" s="49">
        <f t="shared" si="8"/>
        <v>0</v>
      </c>
      <c r="F37" s="49">
        <v>0</v>
      </c>
      <c r="G37" s="49">
        <v>0</v>
      </c>
      <c r="H37" s="49">
        <v>0</v>
      </c>
      <c r="I37" s="49">
        <f t="shared" si="9"/>
        <v>0</v>
      </c>
      <c r="J37" s="25">
        <v>0</v>
      </c>
      <c r="K37" s="49">
        <v>0</v>
      </c>
      <c r="L37" s="25">
        <v>0</v>
      </c>
      <c r="M37" s="13">
        <f t="shared" si="10"/>
        <v>0</v>
      </c>
      <c r="N37" s="49">
        <v>0</v>
      </c>
      <c r="O37" s="49">
        <v>0</v>
      </c>
      <c r="P37" s="49">
        <v>0</v>
      </c>
      <c r="Q37" s="13">
        <f t="shared" si="11"/>
        <v>0</v>
      </c>
      <c r="R37" s="42"/>
    </row>
    <row r="38" spans="1:18" ht="12.75">
      <c r="A38" s="32" t="s">
        <v>45</v>
      </c>
      <c r="B38" s="48">
        <v>0</v>
      </c>
      <c r="C38" s="48">
        <v>0</v>
      </c>
      <c r="D38" s="48">
        <v>0</v>
      </c>
      <c r="E38" s="49">
        <f t="shared" si="8"/>
        <v>0</v>
      </c>
      <c r="F38" s="49">
        <v>0</v>
      </c>
      <c r="G38" s="49">
        <v>0</v>
      </c>
      <c r="H38" s="49">
        <v>0</v>
      </c>
      <c r="I38" s="49">
        <f t="shared" si="9"/>
        <v>0</v>
      </c>
      <c r="J38" s="49">
        <v>0</v>
      </c>
      <c r="K38" s="49">
        <v>0</v>
      </c>
      <c r="L38" s="49">
        <v>0</v>
      </c>
      <c r="M38" s="13">
        <f t="shared" si="10"/>
        <v>0</v>
      </c>
      <c r="N38" s="49">
        <v>0</v>
      </c>
      <c r="O38" s="49">
        <v>0</v>
      </c>
      <c r="P38" s="49">
        <v>0</v>
      </c>
      <c r="Q38" s="13">
        <f t="shared" si="11"/>
        <v>0</v>
      </c>
      <c r="R38" s="42"/>
    </row>
    <row r="39" spans="1:18" ht="12.75">
      <c r="A39" s="32" t="s">
        <v>46</v>
      </c>
      <c r="B39" s="48">
        <v>0</v>
      </c>
      <c r="C39" s="48">
        <v>0</v>
      </c>
      <c r="D39" s="48">
        <v>0</v>
      </c>
      <c r="E39" s="49">
        <f t="shared" si="8"/>
        <v>0</v>
      </c>
      <c r="F39" s="49">
        <v>0</v>
      </c>
      <c r="G39" s="49">
        <v>0</v>
      </c>
      <c r="H39" s="49">
        <v>0</v>
      </c>
      <c r="I39" s="49">
        <f t="shared" si="9"/>
        <v>0</v>
      </c>
      <c r="J39" s="49">
        <v>0</v>
      </c>
      <c r="K39" s="49">
        <v>0</v>
      </c>
      <c r="L39" s="49">
        <v>0</v>
      </c>
      <c r="M39" s="13">
        <f t="shared" si="10"/>
        <v>0</v>
      </c>
      <c r="N39" s="49">
        <v>0</v>
      </c>
      <c r="O39" s="49">
        <v>0</v>
      </c>
      <c r="P39" s="49">
        <v>0</v>
      </c>
      <c r="Q39" s="13">
        <f t="shared" si="11"/>
        <v>0</v>
      </c>
      <c r="R39" s="42"/>
    </row>
    <row r="40" spans="1:18" ht="12.75">
      <c r="A40" s="32" t="s">
        <v>47</v>
      </c>
      <c r="B40" s="51">
        <v>0.9600519999994503</v>
      </c>
      <c r="C40" s="51">
        <v>3.6683039999998073</v>
      </c>
      <c r="D40" s="51">
        <v>1.4668380000002799</v>
      </c>
      <c r="E40" s="49">
        <f t="shared" si="8"/>
        <v>6.0951939999995375</v>
      </c>
      <c r="F40" s="49">
        <v>9.415718999999626</v>
      </c>
      <c r="G40" s="49">
        <v>18.6</v>
      </c>
      <c r="H40" s="49">
        <v>110.8</v>
      </c>
      <c r="I40" s="49">
        <f t="shared" si="9"/>
        <v>138.81571899999963</v>
      </c>
      <c r="J40" s="49">
        <v>0.862018</v>
      </c>
      <c r="K40" s="49">
        <v>0</v>
      </c>
      <c r="L40" s="49">
        <v>2</v>
      </c>
      <c r="M40" s="13">
        <f>SUM(J40:L40)</f>
        <v>2.862018</v>
      </c>
      <c r="N40" s="49">
        <v>78.64</v>
      </c>
      <c r="O40" s="49">
        <v>1.49</v>
      </c>
      <c r="P40" s="49">
        <v>3.06</v>
      </c>
      <c r="Q40" s="13">
        <f t="shared" si="11"/>
        <v>83.19</v>
      </c>
      <c r="R40" s="42"/>
    </row>
    <row r="41" spans="1:18" ht="12.75">
      <c r="A41" s="38" t="s">
        <v>48</v>
      </c>
      <c r="B41" s="52">
        <f>SUM(B33:B40)</f>
        <v>4746.9304012</v>
      </c>
      <c r="C41" s="52">
        <f>SUM(C33:C40)</f>
        <v>4511.897854</v>
      </c>
      <c r="D41" s="52">
        <f>SUM(D33:D40)</f>
        <v>5943.16265</v>
      </c>
      <c r="E41" s="53">
        <f aca="true" t="shared" si="12" ref="E41:P41">SUM(E33:E40)</f>
        <v>15201.9909052</v>
      </c>
      <c r="F41" s="53">
        <f t="shared" si="12"/>
        <v>5720.258139</v>
      </c>
      <c r="G41" s="53">
        <f t="shared" si="12"/>
        <v>5749.656</v>
      </c>
      <c r="H41" s="53">
        <f t="shared" si="12"/>
        <v>6680.400000000001</v>
      </c>
      <c r="I41" s="53">
        <f t="shared" si="12"/>
        <v>18150.314139</v>
      </c>
      <c r="J41" s="53">
        <f>SUM(J33:J40)</f>
        <v>5997.921668</v>
      </c>
      <c r="K41" s="53">
        <f t="shared" si="12"/>
        <v>5001.56</v>
      </c>
      <c r="L41" s="53">
        <f>SUM(L33:L40)</f>
        <v>6140.150000000001</v>
      </c>
      <c r="M41" s="53">
        <f t="shared" si="12"/>
        <v>17139.631667999998</v>
      </c>
      <c r="N41" s="53">
        <f t="shared" si="12"/>
        <v>5933.84</v>
      </c>
      <c r="O41" s="53">
        <f t="shared" si="12"/>
        <v>5134.29</v>
      </c>
      <c r="P41" s="53">
        <f t="shared" si="12"/>
        <v>5399.870000000001</v>
      </c>
      <c r="Q41" s="53">
        <f>SUM(Q33:Q40)</f>
        <v>16467.999999999996</v>
      </c>
      <c r="R41" s="42"/>
    </row>
    <row r="42" spans="1:18" ht="12.75">
      <c r="A42" s="54" t="s">
        <v>92</v>
      </c>
      <c r="B42" s="55"/>
      <c r="C42" s="56"/>
      <c r="D42" s="56"/>
      <c r="E42" s="56"/>
      <c r="F42" s="47"/>
      <c r="G42" s="47"/>
      <c r="H42" s="47"/>
      <c r="I42" s="47"/>
      <c r="J42" s="56"/>
      <c r="K42" s="56"/>
      <c r="L42" s="56"/>
      <c r="M42" s="56"/>
      <c r="N42" s="56"/>
      <c r="O42" s="56"/>
      <c r="P42" s="56"/>
      <c r="Q42" s="56"/>
      <c r="R42" s="42"/>
    </row>
    <row r="43" spans="1:18" ht="12.75">
      <c r="A43" s="54" t="s">
        <v>49</v>
      </c>
      <c r="B43" s="48">
        <v>0</v>
      </c>
      <c r="C43" s="48">
        <v>0</v>
      </c>
      <c r="D43" s="48">
        <v>0</v>
      </c>
      <c r="E43" s="49">
        <f>SUM(B43:D43)</f>
        <v>0</v>
      </c>
      <c r="F43" s="49">
        <v>0</v>
      </c>
      <c r="G43" s="49">
        <v>0</v>
      </c>
      <c r="H43" s="49">
        <v>0</v>
      </c>
      <c r="I43" s="49">
        <f>SUM(F43:H43)</f>
        <v>0</v>
      </c>
      <c r="J43" s="49">
        <v>0</v>
      </c>
      <c r="K43" s="49">
        <v>0</v>
      </c>
      <c r="L43" s="49">
        <v>0</v>
      </c>
      <c r="M43" s="12">
        <f>SUM(J43:L43)</f>
        <v>0</v>
      </c>
      <c r="N43" s="49">
        <v>0</v>
      </c>
      <c r="O43" s="49">
        <v>0</v>
      </c>
      <c r="P43" s="49">
        <v>0</v>
      </c>
      <c r="Q43" s="12">
        <f>SUM(N43:P43)</f>
        <v>0</v>
      </c>
      <c r="R43" s="42"/>
    </row>
    <row r="44" spans="1:18" ht="12.75">
      <c r="A44" s="54" t="s">
        <v>40</v>
      </c>
      <c r="B44" s="48">
        <v>965.513047</v>
      </c>
      <c r="C44" s="48">
        <v>1140.549466</v>
      </c>
      <c r="D44" s="48">
        <v>1568.810932</v>
      </c>
      <c r="E44" s="49">
        <f aca="true" t="shared" si="13" ref="E44:E51">SUM(B44:D44)</f>
        <v>3674.873445</v>
      </c>
      <c r="F44" s="49">
        <v>1046.322819</v>
      </c>
      <c r="G44" s="49">
        <v>1293.516</v>
      </c>
      <c r="H44" s="49">
        <v>1587.1</v>
      </c>
      <c r="I44" s="49">
        <f aca="true" t="shared" si="14" ref="I44:I51">SUM(F44:H44)</f>
        <v>3926.938819</v>
      </c>
      <c r="J44" s="49">
        <v>1563.552618</v>
      </c>
      <c r="K44" s="49">
        <v>1529.66</v>
      </c>
      <c r="L44" s="49">
        <v>1497.74</v>
      </c>
      <c r="M44" s="12">
        <f aca="true" t="shared" si="15" ref="M44:M51">SUM(J44:L44)</f>
        <v>4590.952618</v>
      </c>
      <c r="N44" s="49">
        <v>1360.32</v>
      </c>
      <c r="O44" s="49">
        <v>1505.28</v>
      </c>
      <c r="P44" s="49">
        <v>804.91</v>
      </c>
      <c r="Q44" s="12">
        <f aca="true" t="shared" si="16" ref="Q44:Q51">SUM(N44:P44)</f>
        <v>3670.5099999999998</v>
      </c>
      <c r="R44" s="42"/>
    </row>
    <row r="45" spans="1:18" ht="12.75">
      <c r="A45" s="32" t="s">
        <v>41</v>
      </c>
      <c r="B45" s="48">
        <v>909.585961</v>
      </c>
      <c r="C45" s="48">
        <v>864.79357</v>
      </c>
      <c r="D45" s="48">
        <v>934.346744</v>
      </c>
      <c r="E45" s="49">
        <f t="shared" si="13"/>
        <v>2708.726275</v>
      </c>
      <c r="F45" s="49">
        <v>840.117473</v>
      </c>
      <c r="G45" s="49">
        <v>984.349</v>
      </c>
      <c r="H45" s="49">
        <v>1006</v>
      </c>
      <c r="I45" s="49">
        <f t="shared" si="14"/>
        <v>2830.466473</v>
      </c>
      <c r="J45" s="49">
        <v>1077.876609</v>
      </c>
      <c r="K45" s="49">
        <v>681.13</v>
      </c>
      <c r="L45" s="49">
        <v>618.4</v>
      </c>
      <c r="M45" s="12">
        <f t="shared" si="15"/>
        <v>2377.406609</v>
      </c>
      <c r="N45" s="49">
        <v>1060.75</v>
      </c>
      <c r="O45" s="49">
        <v>840.23</v>
      </c>
      <c r="P45" s="49">
        <v>1155.63</v>
      </c>
      <c r="Q45" s="12">
        <f t="shared" si="16"/>
        <v>3056.61</v>
      </c>
      <c r="R45" s="42"/>
    </row>
    <row r="46" spans="1:18" ht="12.75">
      <c r="A46" s="32" t="s">
        <v>50</v>
      </c>
      <c r="B46" s="48">
        <v>48.03296525</v>
      </c>
      <c r="C46" s="48">
        <v>37</v>
      </c>
      <c r="D46" s="48">
        <v>74.545587</v>
      </c>
      <c r="E46" s="49">
        <f t="shared" si="13"/>
        <v>159.57855224999997</v>
      </c>
      <c r="F46" s="49">
        <v>60.897553</v>
      </c>
      <c r="G46" s="49">
        <v>109.042244</v>
      </c>
      <c r="H46" s="49">
        <v>253.4</v>
      </c>
      <c r="I46" s="49">
        <f t="shared" si="14"/>
        <v>423.339797</v>
      </c>
      <c r="J46" s="49">
        <v>127.82974</v>
      </c>
      <c r="K46" s="49">
        <v>105.23</v>
      </c>
      <c r="L46" s="49">
        <v>58.91</v>
      </c>
      <c r="M46" s="12">
        <f t="shared" si="15"/>
        <v>291.96974</v>
      </c>
      <c r="N46" s="49">
        <v>63.11</v>
      </c>
      <c r="O46" s="49">
        <v>62.2</v>
      </c>
      <c r="P46" s="49">
        <v>94.98</v>
      </c>
      <c r="Q46" s="12">
        <f t="shared" si="16"/>
        <v>220.29000000000002</v>
      </c>
      <c r="R46" s="42"/>
    </row>
    <row r="47" spans="1:18" ht="12.75">
      <c r="A47" s="32" t="s">
        <v>42</v>
      </c>
      <c r="B47" s="48">
        <v>277.80838885000003</v>
      </c>
      <c r="C47" s="48">
        <v>197.763188</v>
      </c>
      <c r="D47" s="48">
        <v>259.315047</v>
      </c>
      <c r="E47" s="49">
        <f t="shared" si="13"/>
        <v>734.88662385</v>
      </c>
      <c r="F47" s="49">
        <v>301.269191</v>
      </c>
      <c r="G47" s="49">
        <v>404.302</v>
      </c>
      <c r="H47" s="49">
        <v>598.8</v>
      </c>
      <c r="I47" s="49">
        <f t="shared" si="14"/>
        <v>1304.371191</v>
      </c>
      <c r="J47" s="49">
        <v>268.899505</v>
      </c>
      <c r="K47" s="49">
        <v>240.41</v>
      </c>
      <c r="L47" s="49">
        <v>429.8</v>
      </c>
      <c r="M47" s="12">
        <f t="shared" si="15"/>
        <v>939.1095049999999</v>
      </c>
      <c r="N47" s="49">
        <v>347.75</v>
      </c>
      <c r="O47" s="49">
        <v>479.48</v>
      </c>
      <c r="P47" s="49">
        <v>272.02</v>
      </c>
      <c r="Q47" s="12">
        <f t="shared" si="16"/>
        <v>1099.25</v>
      </c>
      <c r="R47" s="42"/>
    </row>
    <row r="48" spans="1:18" ht="12.75">
      <c r="A48" s="54" t="s">
        <v>51</v>
      </c>
      <c r="B48" s="48">
        <v>57.7157615</v>
      </c>
      <c r="C48" s="48">
        <v>27.5854379</v>
      </c>
      <c r="D48" s="48">
        <v>24.981174</v>
      </c>
      <c r="E48" s="49">
        <f t="shared" si="13"/>
        <v>110.2823734</v>
      </c>
      <c r="F48" s="49">
        <v>53.864786</v>
      </c>
      <c r="G48" s="49">
        <v>131.401</v>
      </c>
      <c r="H48" s="49">
        <v>294.7</v>
      </c>
      <c r="I48" s="49">
        <f t="shared" si="14"/>
        <v>479.965786</v>
      </c>
      <c r="J48" s="49">
        <v>117.753901</v>
      </c>
      <c r="K48" s="49">
        <v>36.53</v>
      </c>
      <c r="L48" s="49">
        <v>57.62</v>
      </c>
      <c r="M48" s="12">
        <f t="shared" si="15"/>
        <v>211.90390100000002</v>
      </c>
      <c r="N48" s="49">
        <v>35.63</v>
      </c>
      <c r="O48" s="49">
        <v>22.43</v>
      </c>
      <c r="P48" s="49">
        <v>46.56</v>
      </c>
      <c r="Q48" s="12">
        <f t="shared" si="16"/>
        <v>104.62</v>
      </c>
      <c r="R48" s="42"/>
    </row>
    <row r="49" spans="1:18" ht="12.75" customHeight="1">
      <c r="A49" s="32" t="s">
        <v>43</v>
      </c>
      <c r="B49" s="48">
        <v>42.374259</v>
      </c>
      <c r="C49" s="48">
        <v>65.211224</v>
      </c>
      <c r="D49" s="48">
        <v>60.317846</v>
      </c>
      <c r="E49" s="49">
        <f t="shared" si="13"/>
        <v>167.903329</v>
      </c>
      <c r="F49" s="49">
        <v>26.56583</v>
      </c>
      <c r="G49" s="49">
        <v>38.259</v>
      </c>
      <c r="H49" s="49">
        <v>36.3</v>
      </c>
      <c r="I49" s="49">
        <f t="shared" si="14"/>
        <v>101.12482999999999</v>
      </c>
      <c r="J49" s="49">
        <v>10.206487</v>
      </c>
      <c r="K49" s="49">
        <v>23.15</v>
      </c>
      <c r="L49" s="49">
        <v>0</v>
      </c>
      <c r="M49" s="12">
        <f t="shared" si="15"/>
        <v>33.356487</v>
      </c>
      <c r="N49" s="49">
        <v>0</v>
      </c>
      <c r="O49" s="49">
        <v>26.6</v>
      </c>
      <c r="P49" s="49">
        <v>52.76</v>
      </c>
      <c r="Q49" s="12">
        <f t="shared" si="16"/>
        <v>79.36</v>
      </c>
      <c r="R49" s="42"/>
    </row>
    <row r="50" spans="1:18" ht="12.75" customHeight="1">
      <c r="A50" s="32" t="s">
        <v>52</v>
      </c>
      <c r="B50" s="48">
        <v>42.520539</v>
      </c>
      <c r="C50" s="48">
        <v>48.125213</v>
      </c>
      <c r="D50" s="48">
        <v>219.682908</v>
      </c>
      <c r="E50" s="49">
        <f t="shared" si="13"/>
        <v>310.32866</v>
      </c>
      <c r="F50" s="49">
        <v>395.940942</v>
      </c>
      <c r="G50" s="49">
        <v>360.057</v>
      </c>
      <c r="H50" s="49">
        <v>305.3</v>
      </c>
      <c r="I50" s="49">
        <f t="shared" si="14"/>
        <v>1061.297942</v>
      </c>
      <c r="J50" s="49">
        <v>381.504903</v>
      </c>
      <c r="K50" s="49">
        <v>447.26</v>
      </c>
      <c r="L50" s="49">
        <v>119.85</v>
      </c>
      <c r="M50" s="12">
        <f t="shared" si="15"/>
        <v>948.614903</v>
      </c>
      <c r="N50" s="49">
        <v>581.94</v>
      </c>
      <c r="O50" s="49">
        <v>12.79</v>
      </c>
      <c r="P50" s="49">
        <v>15.87</v>
      </c>
      <c r="Q50" s="12">
        <f t="shared" si="16"/>
        <v>610.6</v>
      </c>
      <c r="R50" s="42"/>
    </row>
    <row r="51" spans="1:18" ht="12.75" customHeight="1">
      <c r="A51" s="32" t="s">
        <v>53</v>
      </c>
      <c r="B51" s="48">
        <v>6073.393383769999</v>
      </c>
      <c r="C51" s="48">
        <v>7051.903814380001</v>
      </c>
      <c r="D51" s="48">
        <v>6045.903763579998</v>
      </c>
      <c r="E51" s="49">
        <f t="shared" si="13"/>
        <v>19171.20096173</v>
      </c>
      <c r="F51" s="49">
        <v>7330.889222</v>
      </c>
      <c r="G51" s="49">
        <v>7927.8</v>
      </c>
      <c r="H51" s="49">
        <v>7112.4</v>
      </c>
      <c r="I51" s="49">
        <f t="shared" si="14"/>
        <v>22371.089222000002</v>
      </c>
      <c r="J51" s="49">
        <v>9015.129345</v>
      </c>
      <c r="K51" s="49">
        <v>8016.26</v>
      </c>
      <c r="L51" s="49">
        <v>7462.43</v>
      </c>
      <c r="M51" s="12">
        <f t="shared" si="15"/>
        <v>24493.819345</v>
      </c>
      <c r="N51" s="49">
        <v>8675.82</v>
      </c>
      <c r="O51" s="49">
        <v>8523.11</v>
      </c>
      <c r="P51" s="49">
        <v>7504.54</v>
      </c>
      <c r="Q51" s="12">
        <f t="shared" si="16"/>
        <v>24703.47</v>
      </c>
      <c r="R51" s="42"/>
    </row>
    <row r="52" spans="1:18" ht="12.75" customHeight="1">
      <c r="A52" s="38" t="s">
        <v>48</v>
      </c>
      <c r="B52" s="57">
        <f aca="true" t="shared" si="17" ref="B52:P52">SUM(B43:B51)</f>
        <v>8416.94430537</v>
      </c>
      <c r="C52" s="57">
        <f t="shared" si="17"/>
        <v>9432.931913280001</v>
      </c>
      <c r="D52" s="57">
        <f t="shared" si="17"/>
        <v>9187.904001579998</v>
      </c>
      <c r="E52" s="58">
        <f t="shared" si="17"/>
        <v>27037.78022023</v>
      </c>
      <c r="F52" s="58">
        <f t="shared" si="17"/>
        <v>10055.867816</v>
      </c>
      <c r="G52" s="58">
        <f t="shared" si="17"/>
        <v>11248.726244000001</v>
      </c>
      <c r="H52" s="58">
        <f t="shared" si="17"/>
        <v>11194</v>
      </c>
      <c r="I52" s="58">
        <f t="shared" si="17"/>
        <v>32498.594060000003</v>
      </c>
      <c r="J52" s="58">
        <f t="shared" si="17"/>
        <v>12562.753107999999</v>
      </c>
      <c r="K52" s="58">
        <f t="shared" si="17"/>
        <v>11079.630000000001</v>
      </c>
      <c r="L52" s="58">
        <f t="shared" si="17"/>
        <v>10244.75</v>
      </c>
      <c r="M52" s="58">
        <f t="shared" si="17"/>
        <v>33887.133108</v>
      </c>
      <c r="N52" s="58">
        <f t="shared" si="17"/>
        <v>12125.32</v>
      </c>
      <c r="O52" s="58">
        <f t="shared" si="17"/>
        <v>11472.12</v>
      </c>
      <c r="P52" s="58">
        <f t="shared" si="17"/>
        <v>9947.27</v>
      </c>
      <c r="Q52" s="58">
        <f>SUM(Q43:Q51)</f>
        <v>33544.71</v>
      </c>
      <c r="R52" s="42"/>
    </row>
    <row r="53" spans="1:18" ht="12.75" customHeight="1">
      <c r="A53" s="59" t="s">
        <v>90</v>
      </c>
      <c r="B53" s="51">
        <v>102.78078035</v>
      </c>
      <c r="C53" s="51">
        <v>59.62503755</v>
      </c>
      <c r="D53" s="51">
        <v>117.3745788</v>
      </c>
      <c r="E53" s="60">
        <f>SUM(B53:D53)</f>
        <v>279.7803967</v>
      </c>
      <c r="F53" s="60">
        <v>32.646019</v>
      </c>
      <c r="G53" s="60">
        <v>36.5</v>
      </c>
      <c r="H53" s="60">
        <v>13.9</v>
      </c>
      <c r="I53" s="60">
        <f>SUM(F53:H53)</f>
        <v>83.046019</v>
      </c>
      <c r="J53" s="60">
        <v>10.059847</v>
      </c>
      <c r="K53" s="60">
        <v>6.48</v>
      </c>
      <c r="L53" s="60">
        <v>84.73</v>
      </c>
      <c r="M53" s="12">
        <f>SUM(J53:L53)</f>
        <v>101.269847</v>
      </c>
      <c r="N53" s="60">
        <v>286.38</v>
      </c>
      <c r="O53" s="60">
        <v>477.11</v>
      </c>
      <c r="P53" s="60">
        <v>67.05</v>
      </c>
      <c r="Q53" s="12">
        <f>SUM(N53:P53)</f>
        <v>830.54</v>
      </c>
      <c r="R53" s="42"/>
    </row>
    <row r="54" spans="1:18" ht="12.75" customHeight="1">
      <c r="A54" s="32" t="s">
        <v>54</v>
      </c>
      <c r="B54" s="51">
        <v>284.11328509</v>
      </c>
      <c r="C54" s="51">
        <v>411.1560874</v>
      </c>
      <c r="D54" s="51">
        <v>451.3918072299999</v>
      </c>
      <c r="E54" s="60">
        <f>SUM(B54:D54)</f>
        <v>1146.6611797199998</v>
      </c>
      <c r="F54" s="60">
        <v>364.400334</v>
      </c>
      <c r="G54" s="60">
        <v>355.6</v>
      </c>
      <c r="H54" s="60">
        <v>348.5</v>
      </c>
      <c r="I54" s="60">
        <f>SUM(F54:H54)</f>
        <v>1068.500334</v>
      </c>
      <c r="J54" s="60">
        <v>268.024139</v>
      </c>
      <c r="K54" s="60">
        <v>434.42</v>
      </c>
      <c r="L54" s="60">
        <v>308.02</v>
      </c>
      <c r="M54" s="12">
        <f>SUM(J54:L54)</f>
        <v>1010.4641389999999</v>
      </c>
      <c r="N54" s="60">
        <v>375.55</v>
      </c>
      <c r="O54" s="60">
        <v>248.7</v>
      </c>
      <c r="P54" s="60">
        <v>353.16</v>
      </c>
      <c r="Q54" s="12">
        <f>SUM(N54:P54)</f>
        <v>977.4100000000001</v>
      </c>
      <c r="R54" s="42"/>
    </row>
    <row r="55" spans="1:18" ht="12.75" customHeight="1">
      <c r="A55" s="61" t="s">
        <v>55</v>
      </c>
      <c r="B55" s="51">
        <v>382.31272655</v>
      </c>
      <c r="C55" s="51">
        <v>435.38152367000004</v>
      </c>
      <c r="D55" s="51">
        <v>427.01296918</v>
      </c>
      <c r="E55" s="60">
        <f>SUM(B55:D55)</f>
        <v>1244.7072194</v>
      </c>
      <c r="F55" s="60">
        <v>484.45390999999995</v>
      </c>
      <c r="G55" s="60">
        <v>436.2</v>
      </c>
      <c r="H55" s="60">
        <v>493.4</v>
      </c>
      <c r="I55" s="60">
        <f>SUM(F55:H55)</f>
        <v>1414.05391</v>
      </c>
      <c r="J55" s="60">
        <v>385.069691</v>
      </c>
      <c r="K55" s="60">
        <v>455.38</v>
      </c>
      <c r="L55" s="60">
        <v>785.53</v>
      </c>
      <c r="M55" s="12">
        <f>SUM(J55:L55)</f>
        <v>1625.979691</v>
      </c>
      <c r="N55" s="60">
        <v>347.09</v>
      </c>
      <c r="O55" s="60">
        <v>422.17</v>
      </c>
      <c r="P55" s="60">
        <v>444.01</v>
      </c>
      <c r="Q55" s="12">
        <f>SUM(N55:P55)</f>
        <v>1213.27</v>
      </c>
      <c r="R55" s="42"/>
    </row>
    <row r="56" spans="1:18" ht="12.75" customHeight="1">
      <c r="A56" s="61" t="s">
        <v>104</v>
      </c>
      <c r="B56" s="51">
        <v>3067.58893296</v>
      </c>
      <c r="C56" s="51">
        <v>3156.96858615</v>
      </c>
      <c r="D56" s="51">
        <v>3171.94360282</v>
      </c>
      <c r="E56" s="60">
        <f>SUM(B56:D56)</f>
        <v>9396.50112193</v>
      </c>
      <c r="F56" s="60">
        <v>3348.333843</v>
      </c>
      <c r="G56" s="60">
        <v>3223.3</v>
      </c>
      <c r="H56" s="60">
        <v>3114.8</v>
      </c>
      <c r="I56" s="60">
        <f>SUM(F56:H56)</f>
        <v>9686.433842999999</v>
      </c>
      <c r="J56" s="60">
        <v>3194.258229</v>
      </c>
      <c r="K56" s="60">
        <v>3261.43</v>
      </c>
      <c r="L56" s="60">
        <v>2946.94</v>
      </c>
      <c r="M56" s="12">
        <f>SUM(J56:L56)</f>
        <v>9402.628229</v>
      </c>
      <c r="N56" s="60">
        <v>2816.47</v>
      </c>
      <c r="O56" s="60">
        <v>3223.27</v>
      </c>
      <c r="P56" s="60">
        <v>2985.91</v>
      </c>
      <c r="Q56" s="12">
        <f>SUM(N56:P56)</f>
        <v>9025.65</v>
      </c>
      <c r="R56" s="42"/>
    </row>
    <row r="57" spans="1:18" ht="12.75" customHeight="1">
      <c r="A57" s="32" t="s">
        <v>56</v>
      </c>
      <c r="B57" s="51">
        <v>806.7788768199999</v>
      </c>
      <c r="C57" s="51">
        <v>1559.8589579200002</v>
      </c>
      <c r="D57" s="51">
        <v>817.66223605</v>
      </c>
      <c r="E57" s="60">
        <f>SUM(B57:D57)</f>
        <v>3184.30007079</v>
      </c>
      <c r="F57" s="60">
        <v>796.757475</v>
      </c>
      <c r="G57" s="60">
        <v>1137.9</v>
      </c>
      <c r="H57" s="60">
        <v>890.7</v>
      </c>
      <c r="I57" s="60">
        <f>SUM(F57:H57)</f>
        <v>2825.357475</v>
      </c>
      <c r="J57" s="60">
        <v>867.882477</v>
      </c>
      <c r="K57" s="60">
        <v>827.35</v>
      </c>
      <c r="L57" s="60">
        <v>894.03</v>
      </c>
      <c r="M57" s="12">
        <f>SUM(J57:L57)</f>
        <v>2589.262477</v>
      </c>
      <c r="N57" s="60">
        <v>991.33</v>
      </c>
      <c r="O57" s="60">
        <v>944.63</v>
      </c>
      <c r="P57" s="60">
        <v>1161.12</v>
      </c>
      <c r="Q57" s="12">
        <f>SUM(N57:P57)</f>
        <v>3097.08</v>
      </c>
      <c r="R57" s="42"/>
    </row>
    <row r="58" spans="1:18" ht="12.75" customHeight="1">
      <c r="A58" s="38" t="s">
        <v>48</v>
      </c>
      <c r="B58" s="62">
        <f aca="true" t="shared" si="18" ref="B58:P58">SUM(B53:B57)</f>
        <v>4643.57460177</v>
      </c>
      <c r="C58" s="62">
        <f t="shared" si="18"/>
        <v>5622.99019269</v>
      </c>
      <c r="D58" s="62">
        <f t="shared" si="18"/>
        <v>4985.38519408</v>
      </c>
      <c r="E58" s="63">
        <f t="shared" si="18"/>
        <v>15251.94998854</v>
      </c>
      <c r="F58" s="63">
        <f t="shared" si="18"/>
        <v>5026.591581000001</v>
      </c>
      <c r="G58" s="63">
        <f t="shared" si="18"/>
        <v>5189.5</v>
      </c>
      <c r="H58" s="63">
        <f t="shared" si="18"/>
        <v>4861.3</v>
      </c>
      <c r="I58" s="63">
        <f t="shared" si="18"/>
        <v>15077.391581</v>
      </c>
      <c r="J58" s="63">
        <f t="shared" si="18"/>
        <v>4725.294383</v>
      </c>
      <c r="K58" s="63">
        <f t="shared" si="18"/>
        <v>4985.06</v>
      </c>
      <c r="L58" s="63">
        <f t="shared" si="18"/>
        <v>5019.25</v>
      </c>
      <c r="M58" s="63">
        <f t="shared" si="18"/>
        <v>14729.604383</v>
      </c>
      <c r="N58" s="63">
        <f t="shared" si="18"/>
        <v>4816.82</v>
      </c>
      <c r="O58" s="63">
        <f t="shared" si="18"/>
        <v>5315.88</v>
      </c>
      <c r="P58" s="63">
        <f t="shared" si="18"/>
        <v>5011.25</v>
      </c>
      <c r="Q58" s="63">
        <f>SUM(Q53:Q57)</f>
        <v>15143.949999999999</v>
      </c>
      <c r="R58" s="42"/>
    </row>
    <row r="59" spans="1:18" ht="12.75" customHeight="1">
      <c r="A59" s="32" t="s">
        <v>57</v>
      </c>
      <c r="B59" s="51">
        <v>0.860325</v>
      </c>
      <c r="C59" s="51">
        <v>1.288117</v>
      </c>
      <c r="D59" s="51">
        <v>0.860775</v>
      </c>
      <c r="E59" s="60">
        <f>SUM(B59:D59)</f>
        <v>3.009217</v>
      </c>
      <c r="F59" s="49">
        <v>1.694524</v>
      </c>
      <c r="G59" s="49">
        <v>1</v>
      </c>
      <c r="H59" s="49">
        <v>13</v>
      </c>
      <c r="I59" s="60">
        <f>SUM(F59:H59)</f>
        <v>15.694524</v>
      </c>
      <c r="J59" s="49">
        <v>9.234406</v>
      </c>
      <c r="K59" s="49">
        <v>5.98</v>
      </c>
      <c r="L59" s="49">
        <v>2.5</v>
      </c>
      <c r="M59" s="12">
        <f>SUM(J59:L59)</f>
        <v>17.714406</v>
      </c>
      <c r="N59" s="49">
        <v>2.6</v>
      </c>
      <c r="O59" s="49">
        <v>5.4</v>
      </c>
      <c r="P59" s="49">
        <v>5.74</v>
      </c>
      <c r="Q59" s="12">
        <f>SUM(N59:P59)</f>
        <v>13.74</v>
      </c>
      <c r="R59" s="42"/>
    </row>
    <row r="60" spans="1:18" ht="12.75" customHeight="1">
      <c r="A60" s="14" t="s">
        <v>108</v>
      </c>
      <c r="B60" s="53">
        <f>B41+B52+B58+B59</f>
        <v>17808.309633340003</v>
      </c>
      <c r="C60" s="53">
        <f>C41+C52+C58+C59</f>
        <v>19569.108076970002</v>
      </c>
      <c r="D60" s="53">
        <f>D41+D52+D58+D59</f>
        <v>20117.31262066</v>
      </c>
      <c r="E60" s="58">
        <f aca="true" t="shared" si="19" ref="E60:P60">+E58+E52+E41+E59</f>
        <v>57494.73033097</v>
      </c>
      <c r="F60" s="58">
        <f t="shared" si="19"/>
        <v>20804.41206</v>
      </c>
      <c r="G60" s="58">
        <f t="shared" si="19"/>
        <v>22188.882244</v>
      </c>
      <c r="H60" s="58">
        <f t="shared" si="19"/>
        <v>22748.7</v>
      </c>
      <c r="I60" s="58">
        <f t="shared" si="19"/>
        <v>65741.994304</v>
      </c>
      <c r="J60" s="58">
        <f t="shared" si="19"/>
        <v>23295.203564999996</v>
      </c>
      <c r="K60" s="58">
        <f t="shared" si="19"/>
        <v>21072.230000000003</v>
      </c>
      <c r="L60" s="58">
        <f t="shared" si="19"/>
        <v>21406.65</v>
      </c>
      <c r="M60" s="58">
        <f t="shared" si="19"/>
        <v>65774.083565</v>
      </c>
      <c r="N60" s="58">
        <f t="shared" si="19"/>
        <v>22878.579999999998</v>
      </c>
      <c r="O60" s="58">
        <f t="shared" si="19"/>
        <v>21927.690000000002</v>
      </c>
      <c r="P60" s="58">
        <f t="shared" si="19"/>
        <v>20364.13</v>
      </c>
      <c r="Q60" s="58">
        <f>+Q58+Q52+Q41+Q59</f>
        <v>65170.39999999999</v>
      </c>
      <c r="R60" s="42"/>
    </row>
    <row r="61" spans="1:17" ht="12.75" customHeight="1">
      <c r="A61" s="37" t="s">
        <v>97</v>
      </c>
      <c r="B61" s="64">
        <v>751.27368</v>
      </c>
      <c r="C61" s="12">
        <v>1878.215382</v>
      </c>
      <c r="D61" s="12">
        <v>826.363935</v>
      </c>
      <c r="E61" s="12">
        <f>SUM(B61:D61)</f>
        <v>3455.852997</v>
      </c>
      <c r="F61" s="12">
        <v>740.403018</v>
      </c>
      <c r="G61" s="12">
        <v>859.1</v>
      </c>
      <c r="H61" s="60">
        <v>501.9</v>
      </c>
      <c r="I61" s="12">
        <f>SUM(F61:H61)</f>
        <v>2101.403018</v>
      </c>
      <c r="J61" s="60">
        <v>737.7</v>
      </c>
      <c r="K61" s="60">
        <v>2323.1</v>
      </c>
      <c r="L61" s="60">
        <v>145.1</v>
      </c>
      <c r="M61" s="12">
        <f>SUM(J61:L61)</f>
        <v>3205.9</v>
      </c>
      <c r="N61" s="60">
        <v>1831.47</v>
      </c>
      <c r="O61" s="60">
        <v>134.54</v>
      </c>
      <c r="P61" s="60">
        <v>3209.6</v>
      </c>
      <c r="Q61" s="12">
        <f>SUM(N61:P61)</f>
        <v>5175.61</v>
      </c>
    </row>
    <row r="62" spans="1:17" ht="12.75" customHeight="1">
      <c r="A62" s="14" t="s">
        <v>109</v>
      </c>
      <c r="B62" s="52">
        <f>B60-B61</f>
        <v>17057.035953340004</v>
      </c>
      <c r="C62" s="52">
        <f>C60-C61</f>
        <v>17690.892694970004</v>
      </c>
      <c r="D62" s="52">
        <f>D60-D61</f>
        <v>19290.948685659998</v>
      </c>
      <c r="E62" s="53">
        <f aca="true" t="shared" si="20" ref="E62:P62">+E60-E61</f>
        <v>54038.87733397</v>
      </c>
      <c r="F62" s="53">
        <f t="shared" si="20"/>
        <v>20064.009041999998</v>
      </c>
      <c r="G62" s="53">
        <f t="shared" si="20"/>
        <v>21329.782244</v>
      </c>
      <c r="H62" s="53">
        <f t="shared" si="20"/>
        <v>22246.8</v>
      </c>
      <c r="I62" s="53">
        <f t="shared" si="20"/>
        <v>63640.59128600001</v>
      </c>
      <c r="J62" s="53">
        <f t="shared" si="20"/>
        <v>22557.503564999995</v>
      </c>
      <c r="K62" s="53">
        <f t="shared" si="20"/>
        <v>18749.130000000005</v>
      </c>
      <c r="L62" s="53">
        <f t="shared" si="20"/>
        <v>21261.550000000003</v>
      </c>
      <c r="M62" s="53">
        <f t="shared" si="20"/>
        <v>62568.18356499999</v>
      </c>
      <c r="N62" s="53">
        <f t="shared" si="20"/>
        <v>21047.109999999997</v>
      </c>
      <c r="O62" s="53">
        <f t="shared" si="20"/>
        <v>21793.15</v>
      </c>
      <c r="P62" s="53">
        <f t="shared" si="20"/>
        <v>17154.530000000002</v>
      </c>
      <c r="Q62" s="53">
        <f>+Q60-Q61</f>
        <v>59994.789999999986</v>
      </c>
    </row>
    <row r="63" spans="1:17" ht="12.75">
      <c r="A63" s="61" t="s">
        <v>96</v>
      </c>
      <c r="B63" s="51">
        <v>0</v>
      </c>
      <c r="C63" s="60">
        <v>0</v>
      </c>
      <c r="D63" s="60">
        <v>0</v>
      </c>
      <c r="E63" s="60">
        <f>SUM(B63:D63)</f>
        <v>0</v>
      </c>
      <c r="F63" s="60">
        <v>0</v>
      </c>
      <c r="G63" s="60">
        <v>0</v>
      </c>
      <c r="H63" s="12">
        <v>0</v>
      </c>
      <c r="I63" s="60">
        <f>SUM(F63:H63)</f>
        <v>0</v>
      </c>
      <c r="J63" s="12">
        <v>0</v>
      </c>
      <c r="K63" s="12">
        <v>0</v>
      </c>
      <c r="L63" s="12">
        <v>0</v>
      </c>
      <c r="M63" s="12">
        <f>SUM(J63:L63)</f>
        <v>0</v>
      </c>
      <c r="N63" s="12">
        <v>0</v>
      </c>
      <c r="O63" s="12">
        <v>0</v>
      </c>
      <c r="P63" s="12">
        <v>0</v>
      </c>
      <c r="Q63" s="12">
        <f>SUM(N63:P63)</f>
        <v>0</v>
      </c>
    </row>
    <row r="64" spans="1:17" ht="12.75">
      <c r="A64" s="38" t="s">
        <v>4</v>
      </c>
      <c r="B64" s="52">
        <f>SUM(B62:B63)</f>
        <v>17057.035953340004</v>
      </c>
      <c r="C64" s="52">
        <f>SUM(C62:C63)</f>
        <v>17690.892694970004</v>
      </c>
      <c r="D64" s="52">
        <f>SUM(D62:D63)</f>
        <v>19290.948685659998</v>
      </c>
      <c r="E64" s="53">
        <f aca="true" t="shared" si="21" ref="E64:P64">E62+E63</f>
        <v>54038.87733397</v>
      </c>
      <c r="F64" s="53">
        <f t="shared" si="21"/>
        <v>20064.009041999998</v>
      </c>
      <c r="G64" s="53">
        <f t="shared" si="21"/>
        <v>21329.782244</v>
      </c>
      <c r="H64" s="53">
        <f t="shared" si="21"/>
        <v>22246.8</v>
      </c>
      <c r="I64" s="53">
        <f t="shared" si="21"/>
        <v>63640.59128600001</v>
      </c>
      <c r="J64" s="53">
        <f t="shared" si="21"/>
        <v>22557.503564999995</v>
      </c>
      <c r="K64" s="53">
        <f t="shared" si="21"/>
        <v>18749.130000000005</v>
      </c>
      <c r="L64" s="53">
        <f t="shared" si="21"/>
        <v>21261.550000000003</v>
      </c>
      <c r="M64" s="53">
        <f t="shared" si="21"/>
        <v>62568.18356499999</v>
      </c>
      <c r="N64" s="53">
        <f t="shared" si="21"/>
        <v>21047.109999999997</v>
      </c>
      <c r="O64" s="53">
        <f t="shared" si="21"/>
        <v>21793.15</v>
      </c>
      <c r="P64" s="53">
        <f t="shared" si="21"/>
        <v>17154.530000000002</v>
      </c>
      <c r="Q64" s="53">
        <f>Q62+Q63</f>
        <v>59994.789999999986</v>
      </c>
    </row>
    <row r="65" ht="12.75" customHeight="1">
      <c r="A65" s="19" t="s">
        <v>106</v>
      </c>
    </row>
    <row r="66" ht="12.75" customHeight="1"/>
    <row r="67" ht="12.75" customHeight="1"/>
    <row r="68" spans="1:17" ht="12.75" customHeight="1">
      <c r="A68" s="2" t="s">
        <v>59</v>
      </c>
      <c r="M68" s="3"/>
      <c r="Q68" s="77" t="s">
        <v>107</v>
      </c>
    </row>
    <row r="69" spans="1:17" ht="12.75" customHeight="1">
      <c r="A69" s="85" t="s">
        <v>98</v>
      </c>
      <c r="B69" s="86" t="s">
        <v>8</v>
      </c>
      <c r="C69" s="87"/>
      <c r="D69" s="87"/>
      <c r="E69" s="88"/>
      <c r="F69" s="86" t="s">
        <v>77</v>
      </c>
      <c r="G69" s="87"/>
      <c r="H69" s="87"/>
      <c r="I69" s="88"/>
      <c r="J69" s="86" t="s">
        <v>81</v>
      </c>
      <c r="K69" s="87"/>
      <c r="L69" s="87"/>
      <c r="M69" s="88"/>
      <c r="N69" s="86" t="s">
        <v>103</v>
      </c>
      <c r="O69" s="87"/>
      <c r="P69" s="87"/>
      <c r="Q69" s="88"/>
    </row>
    <row r="70" spans="1:17" ht="12.75" customHeight="1">
      <c r="A70" s="85"/>
      <c r="B70" s="31" t="s">
        <v>5</v>
      </c>
      <c r="C70" s="31" t="s">
        <v>6</v>
      </c>
      <c r="D70" s="31" t="s">
        <v>7</v>
      </c>
      <c r="E70" s="31" t="s">
        <v>99</v>
      </c>
      <c r="F70" s="31" t="s">
        <v>74</v>
      </c>
      <c r="G70" s="31" t="s">
        <v>75</v>
      </c>
      <c r="H70" s="31" t="s">
        <v>76</v>
      </c>
      <c r="I70" s="31" t="s">
        <v>99</v>
      </c>
      <c r="J70" s="31" t="s">
        <v>78</v>
      </c>
      <c r="K70" s="31" t="s">
        <v>79</v>
      </c>
      <c r="L70" s="31" t="s">
        <v>80</v>
      </c>
      <c r="M70" s="31" t="s">
        <v>99</v>
      </c>
      <c r="N70" s="31" t="s">
        <v>100</v>
      </c>
      <c r="O70" s="31" t="s">
        <v>101</v>
      </c>
      <c r="P70" s="31" t="s">
        <v>102</v>
      </c>
      <c r="Q70" s="31" t="s">
        <v>99</v>
      </c>
    </row>
    <row r="71" spans="1:17" ht="12.75">
      <c r="A71" s="32" t="s">
        <v>60</v>
      </c>
      <c r="B71" s="65">
        <v>6197.540728</v>
      </c>
      <c r="C71" s="65">
        <v>6812.099456999999</v>
      </c>
      <c r="D71" s="65">
        <v>7306.939882</v>
      </c>
      <c r="E71" s="65">
        <f>SUM(B71:D71)</f>
        <v>20316.580067</v>
      </c>
      <c r="F71" s="65">
        <v>7119.006952</v>
      </c>
      <c r="G71" s="65">
        <v>8516.2</v>
      </c>
      <c r="H71" s="65">
        <v>9643.7</v>
      </c>
      <c r="I71" s="65">
        <f>SUM(F71:H71)</f>
        <v>25278.906952</v>
      </c>
      <c r="J71" s="65">
        <v>6967.780294</v>
      </c>
      <c r="K71" s="65">
        <v>6867.93</v>
      </c>
      <c r="L71" s="65">
        <v>6833.02</v>
      </c>
      <c r="M71" s="12">
        <f>SUM(J71:L71)</f>
        <v>20668.730294</v>
      </c>
      <c r="N71" s="65">
        <v>7312.39</v>
      </c>
      <c r="O71" s="65">
        <v>7222.2</v>
      </c>
      <c r="P71" s="65">
        <v>6880.5</v>
      </c>
      <c r="Q71" s="12">
        <f>SUM(N71:P71)</f>
        <v>21415.09</v>
      </c>
    </row>
    <row r="72" spans="1:17" ht="12.75">
      <c r="A72" s="35" t="s">
        <v>61</v>
      </c>
      <c r="B72" s="65">
        <v>383.811564</v>
      </c>
      <c r="C72" s="65">
        <v>473.351118</v>
      </c>
      <c r="D72" s="65">
        <v>539.751329</v>
      </c>
      <c r="E72" s="65">
        <f>SUM(B72:D72)</f>
        <v>1396.9140109999998</v>
      </c>
      <c r="F72" s="65">
        <v>478.138362</v>
      </c>
      <c r="G72" s="65">
        <v>467.70769</v>
      </c>
      <c r="H72" s="65">
        <v>348.7</v>
      </c>
      <c r="I72" s="65">
        <f>SUM(F72:H72)</f>
        <v>1294.546052</v>
      </c>
      <c r="J72" s="65">
        <v>243.199711</v>
      </c>
      <c r="K72" s="65">
        <v>347.56</v>
      </c>
      <c r="L72" s="65">
        <v>263.96</v>
      </c>
      <c r="M72" s="12">
        <f>SUM(J72:L72)</f>
        <v>854.719711</v>
      </c>
      <c r="N72" s="65">
        <v>300.93</v>
      </c>
      <c r="O72" s="65">
        <v>328.64</v>
      </c>
      <c r="P72" s="65">
        <v>398.98</v>
      </c>
      <c r="Q72" s="12">
        <f>SUM(N72:P72)</f>
        <v>1028.55</v>
      </c>
    </row>
    <row r="73" spans="1:17" ht="12.75">
      <c r="A73" s="35" t="s">
        <v>62</v>
      </c>
      <c r="B73" s="65">
        <v>1477.51025</v>
      </c>
      <c r="C73" s="65">
        <v>1563.537088</v>
      </c>
      <c r="D73" s="65">
        <v>1425.023299</v>
      </c>
      <c r="E73" s="65">
        <f>SUM(B73:D73)</f>
        <v>4466.070637000001</v>
      </c>
      <c r="F73" s="65">
        <v>1207.52189</v>
      </c>
      <c r="G73" s="65">
        <v>1721.23882</v>
      </c>
      <c r="H73" s="65">
        <v>1569.9</v>
      </c>
      <c r="I73" s="65">
        <f>SUM(F73:H73)</f>
        <v>4498.66071</v>
      </c>
      <c r="J73" s="65">
        <v>2001.510131</v>
      </c>
      <c r="K73" s="65">
        <v>1181.45</v>
      </c>
      <c r="L73" s="65">
        <v>1863.29</v>
      </c>
      <c r="M73" s="12">
        <f>SUM(J73:L73)</f>
        <v>5046.250131</v>
      </c>
      <c r="N73" s="65">
        <v>1156.48</v>
      </c>
      <c r="O73" s="65">
        <v>1379.15</v>
      </c>
      <c r="P73" s="65">
        <v>1150.71</v>
      </c>
      <c r="Q73" s="12">
        <f>SUM(N73:P73)</f>
        <v>3686.34</v>
      </c>
    </row>
    <row r="74" spans="1:17" ht="12.75">
      <c r="A74" s="38" t="s">
        <v>48</v>
      </c>
      <c r="B74" s="66">
        <f aca="true" t="shared" si="22" ref="B74:Q74">SUM(B71:B73)</f>
        <v>8058.862542</v>
      </c>
      <c r="C74" s="66">
        <f t="shared" si="22"/>
        <v>8848.987663</v>
      </c>
      <c r="D74" s="66">
        <f t="shared" si="22"/>
        <v>9271.71451</v>
      </c>
      <c r="E74" s="66">
        <f t="shared" si="22"/>
        <v>26179.564715</v>
      </c>
      <c r="F74" s="66">
        <f t="shared" si="22"/>
        <v>8804.667204</v>
      </c>
      <c r="G74" s="66">
        <f t="shared" si="22"/>
        <v>10705.14651</v>
      </c>
      <c r="H74" s="66">
        <f t="shared" si="22"/>
        <v>11562.300000000001</v>
      </c>
      <c r="I74" s="66">
        <f t="shared" si="22"/>
        <v>31072.113714000003</v>
      </c>
      <c r="J74" s="66">
        <f t="shared" si="22"/>
        <v>9212.490136</v>
      </c>
      <c r="K74" s="66">
        <f t="shared" si="22"/>
        <v>8396.94</v>
      </c>
      <c r="L74" s="66">
        <f t="shared" si="22"/>
        <v>8960.27</v>
      </c>
      <c r="M74" s="66">
        <f t="shared" si="22"/>
        <v>26569.700136000003</v>
      </c>
      <c r="N74" s="66">
        <f t="shared" si="22"/>
        <v>8769.800000000001</v>
      </c>
      <c r="O74" s="66">
        <f t="shared" si="22"/>
        <v>8929.99</v>
      </c>
      <c r="P74" s="66">
        <f t="shared" si="22"/>
        <v>8430.189999999999</v>
      </c>
      <c r="Q74" s="53">
        <f t="shared" si="22"/>
        <v>26129.98</v>
      </c>
    </row>
    <row r="75" spans="1:17" ht="12.75">
      <c r="A75" s="50" t="s">
        <v>93</v>
      </c>
      <c r="B75" s="67">
        <v>8135.031436</v>
      </c>
      <c r="C75" s="67">
        <v>9910.948343</v>
      </c>
      <c r="D75" s="67">
        <v>9375.076043</v>
      </c>
      <c r="E75" s="67">
        <f>SUM(B75:D75)</f>
        <v>27421.055822000002</v>
      </c>
      <c r="F75" s="67">
        <v>8761.93997</v>
      </c>
      <c r="G75" s="67">
        <v>9613.676339</v>
      </c>
      <c r="H75" s="67">
        <v>9349.8</v>
      </c>
      <c r="I75" s="65">
        <f>SUM(F75:H75)</f>
        <v>27725.416308999997</v>
      </c>
      <c r="J75" s="65">
        <v>7785.161744</v>
      </c>
      <c r="K75" s="65">
        <v>8444.83</v>
      </c>
      <c r="L75" s="65">
        <v>9372.31</v>
      </c>
      <c r="M75" s="12">
        <f>SUM(J75:L75)</f>
        <v>25602.301743999997</v>
      </c>
      <c r="N75" s="65">
        <v>7464.62</v>
      </c>
      <c r="O75" s="65">
        <v>10173.81</v>
      </c>
      <c r="P75" s="65">
        <v>10199.25</v>
      </c>
      <c r="Q75" s="12">
        <f>SUM(N75:P75)</f>
        <v>27837.68</v>
      </c>
    </row>
    <row r="76" spans="1:17" ht="12.75">
      <c r="A76" s="32" t="s">
        <v>94</v>
      </c>
      <c r="B76" s="67">
        <v>18.381399</v>
      </c>
      <c r="C76" s="67">
        <v>99.37647</v>
      </c>
      <c r="D76" s="67">
        <v>47.157667000000004</v>
      </c>
      <c r="E76" s="67">
        <f>SUM(B76:D76)</f>
        <v>164.915536</v>
      </c>
      <c r="F76" s="67">
        <v>29.149158</v>
      </c>
      <c r="G76" s="67">
        <v>77.509217</v>
      </c>
      <c r="H76" s="67">
        <v>92.4</v>
      </c>
      <c r="I76" s="65">
        <f>SUM(F76:H76)</f>
        <v>199.058375</v>
      </c>
      <c r="J76" s="65">
        <v>83.830384</v>
      </c>
      <c r="K76" s="65">
        <v>45.23</v>
      </c>
      <c r="L76" s="65">
        <v>112.75</v>
      </c>
      <c r="M76" s="12">
        <f>SUM(J76:L76)</f>
        <v>241.810384</v>
      </c>
      <c r="N76" s="65">
        <v>30.546</v>
      </c>
      <c r="O76" s="65">
        <v>36.87</v>
      </c>
      <c r="P76" s="65">
        <v>52.05</v>
      </c>
      <c r="Q76" s="12">
        <f>SUM(N76:P76)</f>
        <v>119.466</v>
      </c>
    </row>
    <row r="77" spans="1:17" ht="12.75">
      <c r="A77" s="34" t="s">
        <v>63</v>
      </c>
      <c r="B77" s="67">
        <v>46.89942</v>
      </c>
      <c r="C77" s="67">
        <v>40.833867</v>
      </c>
      <c r="D77" s="67">
        <v>41.623883</v>
      </c>
      <c r="E77" s="67">
        <f>SUM(B77:D77)</f>
        <v>129.35717</v>
      </c>
      <c r="F77" s="67">
        <v>45.269199</v>
      </c>
      <c r="G77" s="67">
        <v>9.198067</v>
      </c>
      <c r="H77" s="67">
        <v>13.1</v>
      </c>
      <c r="I77" s="65">
        <f>SUM(F77:H77)</f>
        <v>67.567266</v>
      </c>
      <c r="J77" s="65">
        <v>8.356877</v>
      </c>
      <c r="K77" s="65">
        <v>61</v>
      </c>
      <c r="L77" s="65">
        <v>20.17</v>
      </c>
      <c r="M77" s="12">
        <f>SUM(J77:L77)</f>
        <v>89.526877</v>
      </c>
      <c r="N77" s="65">
        <v>54.198</v>
      </c>
      <c r="O77" s="65">
        <v>142.98</v>
      </c>
      <c r="P77" s="65">
        <v>605.62</v>
      </c>
      <c r="Q77" s="12">
        <f>SUM(N77:P77)</f>
        <v>802.798</v>
      </c>
    </row>
    <row r="78" spans="1:17" ht="12.75">
      <c r="A78" s="32" t="s">
        <v>64</v>
      </c>
      <c r="B78" s="67">
        <v>0.914199</v>
      </c>
      <c r="C78" s="67">
        <v>1.387743</v>
      </c>
      <c r="D78" s="65">
        <v>1.671504</v>
      </c>
      <c r="E78" s="67">
        <f>SUM(B78:D78)</f>
        <v>3.973446</v>
      </c>
      <c r="F78" s="67">
        <v>11.611038</v>
      </c>
      <c r="G78" s="67">
        <v>0.573184</v>
      </c>
      <c r="H78" s="67">
        <v>0.9</v>
      </c>
      <c r="I78" s="65">
        <f>SUM(F78:H78)</f>
        <v>13.084222</v>
      </c>
      <c r="J78" s="65">
        <v>0.311081</v>
      </c>
      <c r="K78" s="65">
        <v>96.77</v>
      </c>
      <c r="L78" s="65">
        <v>0.97</v>
      </c>
      <c r="M78" s="12">
        <f>SUM(J78:L78)</f>
        <v>98.051081</v>
      </c>
      <c r="N78" s="65">
        <v>1.42</v>
      </c>
      <c r="O78" s="65">
        <v>1.33</v>
      </c>
      <c r="P78" s="65">
        <v>2.53</v>
      </c>
      <c r="Q78" s="12">
        <f>SUM(N78:P78)</f>
        <v>5.279999999999999</v>
      </c>
    </row>
    <row r="79" spans="1:17" ht="12.75">
      <c r="A79" s="38" t="s">
        <v>48</v>
      </c>
      <c r="B79" s="66">
        <f>SUM(B75:B78)</f>
        <v>8201.226454000001</v>
      </c>
      <c r="C79" s="66">
        <f>SUM(C75:C78)</f>
        <v>10052.546422999998</v>
      </c>
      <c r="D79" s="66">
        <f aca="true" t="shared" si="23" ref="D79:P79">SUM(D75:D78)</f>
        <v>9465.529096999999</v>
      </c>
      <c r="E79" s="66">
        <f t="shared" si="23"/>
        <v>27719.301974</v>
      </c>
      <c r="F79" s="66">
        <f t="shared" si="23"/>
        <v>8847.969364999999</v>
      </c>
      <c r="G79" s="66">
        <f t="shared" si="23"/>
        <v>9700.956807</v>
      </c>
      <c r="H79" s="66">
        <f t="shared" si="23"/>
        <v>9456.199999999999</v>
      </c>
      <c r="I79" s="66">
        <f t="shared" si="23"/>
        <v>28005.126171999997</v>
      </c>
      <c r="J79" s="66">
        <f t="shared" si="23"/>
        <v>7877.660086</v>
      </c>
      <c r="K79" s="66">
        <f t="shared" si="23"/>
        <v>8647.83</v>
      </c>
      <c r="L79" s="66">
        <f t="shared" si="23"/>
        <v>9506.199999999999</v>
      </c>
      <c r="M79" s="66">
        <f t="shared" si="23"/>
        <v>26031.690086</v>
      </c>
      <c r="N79" s="66">
        <f t="shared" si="23"/>
        <v>7550.784000000001</v>
      </c>
      <c r="O79" s="66">
        <f t="shared" si="23"/>
        <v>10354.99</v>
      </c>
      <c r="P79" s="66">
        <f t="shared" si="23"/>
        <v>10859.45</v>
      </c>
      <c r="Q79" s="66">
        <f>SUM(Q75:Q78)</f>
        <v>28765.224</v>
      </c>
    </row>
    <row r="80" spans="1:17" ht="12.75" customHeight="1" hidden="1">
      <c r="A80" s="38" t="s">
        <v>65</v>
      </c>
      <c r="B80" s="47"/>
      <c r="C80" s="47"/>
      <c r="D80" s="47"/>
      <c r="E80" s="47"/>
      <c r="F80" s="47"/>
      <c r="G80" s="68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ht="12.75" customHeight="1" hidden="1">
      <c r="A81" s="32" t="s">
        <v>105</v>
      </c>
      <c r="B81" s="69">
        <v>0</v>
      </c>
      <c r="C81" s="69">
        <v>0</v>
      </c>
      <c r="D81" s="69">
        <v>0</v>
      </c>
      <c r="E81" s="69">
        <f>SUM(B81:D81)</f>
        <v>0</v>
      </c>
      <c r="F81" s="69">
        <v>0</v>
      </c>
      <c r="G81" s="70">
        <v>0</v>
      </c>
      <c r="H81" s="69">
        <v>3616.3</v>
      </c>
      <c r="I81" s="69">
        <f>SUM(F81:H81)</f>
        <v>3616.3</v>
      </c>
      <c r="J81" s="49">
        <v>2552.86232</v>
      </c>
      <c r="K81" s="69">
        <v>997.05</v>
      </c>
      <c r="L81" s="69">
        <v>1921.64</v>
      </c>
      <c r="M81" s="69">
        <f>SUM(J81:L81)</f>
        <v>5471.552320000001</v>
      </c>
      <c r="N81" s="69">
        <v>1092.62</v>
      </c>
      <c r="O81" s="69">
        <v>1248.85</v>
      </c>
      <c r="P81" s="69">
        <v>575.8</v>
      </c>
      <c r="Q81" s="69">
        <f aca="true" t="shared" si="24" ref="Q81:Q89">SUM(N81:P81)</f>
        <v>2917.2699999999995</v>
      </c>
    </row>
    <row r="82" spans="1:17" ht="12.75" customHeight="1" hidden="1">
      <c r="A82" s="32" t="s">
        <v>66</v>
      </c>
      <c r="B82" s="65">
        <v>0</v>
      </c>
      <c r="C82" s="65">
        <v>99.686405</v>
      </c>
      <c r="D82" s="65">
        <v>9.866363</v>
      </c>
      <c r="E82" s="65">
        <f>SUM(B82:D82)</f>
        <v>109.55276799999999</v>
      </c>
      <c r="F82" s="65">
        <v>11.24825</v>
      </c>
      <c r="G82" s="65">
        <v>44.67744</v>
      </c>
      <c r="H82" s="65">
        <v>379.2</v>
      </c>
      <c r="I82" s="65">
        <f aca="true" t="shared" si="25" ref="I82:I88">SUM(F82:H82)</f>
        <v>435.12568999999996</v>
      </c>
      <c r="J82" s="65">
        <v>101.255683</v>
      </c>
      <c r="K82" s="65">
        <v>14.46</v>
      </c>
      <c r="L82" s="65">
        <v>2.66</v>
      </c>
      <c r="M82" s="12">
        <f>SUM(J82:K82)</f>
        <v>115.71568300000001</v>
      </c>
      <c r="N82" s="65">
        <v>12.1</v>
      </c>
      <c r="O82" s="65">
        <v>4.82</v>
      </c>
      <c r="P82" s="65">
        <v>34.66</v>
      </c>
      <c r="Q82" s="12">
        <f t="shared" si="24"/>
        <v>51.58</v>
      </c>
    </row>
    <row r="83" spans="1:17" ht="12.75" customHeight="1" hidden="1">
      <c r="A83" s="32" t="s">
        <v>67</v>
      </c>
      <c r="B83" s="65"/>
      <c r="C83" s="65"/>
      <c r="D83" s="65"/>
      <c r="E83" s="65"/>
      <c r="F83" s="65">
        <v>0</v>
      </c>
      <c r="G83" s="65">
        <v>52.8</v>
      </c>
      <c r="H83" s="65">
        <v>64.4</v>
      </c>
      <c r="I83" s="65">
        <f>SUM(F83:H83)</f>
        <v>117.2</v>
      </c>
      <c r="J83" s="65">
        <f>38.634612+2.2715</f>
        <v>40.906112</v>
      </c>
      <c r="K83" s="65">
        <v>28.66</v>
      </c>
      <c r="L83" s="65">
        <v>37.54</v>
      </c>
      <c r="M83" s="12">
        <f>SUM(J83:L83)</f>
        <v>107.106112</v>
      </c>
      <c r="N83" s="65">
        <v>32.54</v>
      </c>
      <c r="O83" s="65">
        <v>37.74</v>
      </c>
      <c r="P83" s="65">
        <v>24.08</v>
      </c>
      <c r="Q83" s="12">
        <f t="shared" si="24"/>
        <v>94.36</v>
      </c>
    </row>
    <row r="84" spans="1:17" ht="12.75" customHeight="1" hidden="1">
      <c r="A84" s="32" t="s">
        <v>68</v>
      </c>
      <c r="B84" s="65">
        <v>0.0572</v>
      </c>
      <c r="C84" s="65">
        <v>0.1245</v>
      </c>
      <c r="D84" s="65">
        <v>0.062537</v>
      </c>
      <c r="E84" s="65">
        <f aca="true" t="shared" si="26" ref="E84:E89">SUM(B84:D84)</f>
        <v>0.24423699999999998</v>
      </c>
      <c r="F84" s="65">
        <v>0.037</v>
      </c>
      <c r="G84" s="65">
        <v>0.066</v>
      </c>
      <c r="H84" s="65">
        <v>0.2</v>
      </c>
      <c r="I84" s="65">
        <f t="shared" si="25"/>
        <v>0.30300000000000005</v>
      </c>
      <c r="J84" s="65">
        <v>0.796891</v>
      </c>
      <c r="K84" s="65">
        <v>3.17</v>
      </c>
      <c r="L84" s="65">
        <v>0.1</v>
      </c>
      <c r="M84" s="12">
        <f aca="true" t="shared" si="27" ref="M84:M89">SUM(J84:L84)</f>
        <v>4.066891</v>
      </c>
      <c r="N84" s="65">
        <v>0.08</v>
      </c>
      <c r="O84" s="65">
        <v>0.08</v>
      </c>
      <c r="P84" s="65">
        <v>0.18</v>
      </c>
      <c r="Q84" s="12">
        <f t="shared" si="24"/>
        <v>0.33999999999999997</v>
      </c>
    </row>
    <row r="85" spans="1:17" ht="12.75" customHeight="1" hidden="1">
      <c r="A85" s="32" t="s">
        <v>69</v>
      </c>
      <c r="B85" s="65">
        <v>0.23102</v>
      </c>
      <c r="C85" s="65">
        <v>0.21158</v>
      </c>
      <c r="D85" s="65">
        <v>0.2411</v>
      </c>
      <c r="E85" s="65">
        <f t="shared" si="26"/>
        <v>0.6837</v>
      </c>
      <c r="F85" s="65">
        <v>0.48118</v>
      </c>
      <c r="G85" s="65">
        <v>0.4</v>
      </c>
      <c r="H85" s="65">
        <v>0.3</v>
      </c>
      <c r="I85" s="65">
        <f t="shared" si="25"/>
        <v>1.1811800000000001</v>
      </c>
      <c r="J85" s="65">
        <v>0.356056</v>
      </c>
      <c r="K85" s="65">
        <v>4.11</v>
      </c>
      <c r="L85" s="65">
        <v>0.27</v>
      </c>
      <c r="M85" s="12">
        <f t="shared" si="27"/>
        <v>4.736056</v>
      </c>
      <c r="N85" s="65">
        <v>0.33</v>
      </c>
      <c r="O85" s="65">
        <v>0.85</v>
      </c>
      <c r="P85" s="65">
        <v>0.72</v>
      </c>
      <c r="Q85" s="12">
        <f t="shared" si="24"/>
        <v>1.9</v>
      </c>
    </row>
    <row r="86" spans="1:17" ht="12.75" customHeight="1" hidden="1">
      <c r="A86" s="35" t="s">
        <v>70</v>
      </c>
      <c r="B86" s="65">
        <v>32.088573</v>
      </c>
      <c r="C86" s="65">
        <v>27.600003</v>
      </c>
      <c r="D86" s="65">
        <v>29.237799</v>
      </c>
      <c r="E86" s="65">
        <f t="shared" si="26"/>
        <v>88.926375</v>
      </c>
      <c r="F86" s="65">
        <v>34.89731</v>
      </c>
      <c r="G86" s="65">
        <v>28.5</v>
      </c>
      <c r="H86" s="65">
        <v>27.3</v>
      </c>
      <c r="I86" s="65">
        <f t="shared" si="25"/>
        <v>90.69731</v>
      </c>
      <c r="J86" s="65">
        <v>13.704219</v>
      </c>
      <c r="K86" s="65">
        <v>44.46</v>
      </c>
      <c r="L86" s="65">
        <v>33.66</v>
      </c>
      <c r="M86" s="12">
        <f t="shared" si="27"/>
        <v>91.824219</v>
      </c>
      <c r="N86" s="65">
        <v>23.89</v>
      </c>
      <c r="O86" s="65">
        <v>35.63</v>
      </c>
      <c r="P86" s="65">
        <v>36.52</v>
      </c>
      <c r="Q86" s="12">
        <f t="shared" si="24"/>
        <v>96.04</v>
      </c>
    </row>
    <row r="87" spans="1:17" ht="12.75" customHeight="1" hidden="1">
      <c r="A87" s="32" t="s">
        <v>71</v>
      </c>
      <c r="B87" s="65">
        <v>2.126</v>
      </c>
      <c r="C87" s="65">
        <v>0.697762</v>
      </c>
      <c r="D87" s="65">
        <v>0.635</v>
      </c>
      <c r="E87" s="65">
        <f t="shared" si="26"/>
        <v>3.458762</v>
      </c>
      <c r="F87" s="65">
        <v>0.470516</v>
      </c>
      <c r="G87" s="65">
        <v>4.280694</v>
      </c>
      <c r="H87" s="65">
        <v>35.4</v>
      </c>
      <c r="I87" s="65">
        <f t="shared" si="25"/>
        <v>40.15121</v>
      </c>
      <c r="J87" s="65">
        <v>25.82528</v>
      </c>
      <c r="K87" s="65">
        <v>15.82</v>
      </c>
      <c r="L87" s="65">
        <v>9.99</v>
      </c>
      <c r="M87" s="12">
        <f t="shared" si="27"/>
        <v>51.63528</v>
      </c>
      <c r="N87" s="65">
        <v>3.12</v>
      </c>
      <c r="O87" s="65">
        <v>4.75</v>
      </c>
      <c r="P87" s="65">
        <v>5.88</v>
      </c>
      <c r="Q87" s="12">
        <f t="shared" si="24"/>
        <v>13.75</v>
      </c>
    </row>
    <row r="88" spans="1:17" ht="12.75" customHeight="1" hidden="1">
      <c r="A88" s="34" t="s">
        <v>72</v>
      </c>
      <c r="B88" s="65">
        <v>108.283319</v>
      </c>
      <c r="C88" s="65">
        <v>123.901025</v>
      </c>
      <c r="D88" s="65">
        <v>663.918081</v>
      </c>
      <c r="E88" s="65">
        <f t="shared" si="26"/>
        <v>896.102425</v>
      </c>
      <c r="F88" s="65">
        <v>125.278113</v>
      </c>
      <c r="G88" s="65">
        <v>142.903122</v>
      </c>
      <c r="H88" s="65">
        <v>210.7</v>
      </c>
      <c r="I88" s="65">
        <f t="shared" si="25"/>
        <v>478.881235</v>
      </c>
      <c r="J88" s="67">
        <v>1047.073188</v>
      </c>
      <c r="K88" s="65">
        <v>657.42</v>
      </c>
      <c r="L88" s="65">
        <v>135.47</v>
      </c>
      <c r="M88" s="12">
        <f t="shared" si="27"/>
        <v>1839.963188</v>
      </c>
      <c r="N88" s="65">
        <v>921.95</v>
      </c>
      <c r="O88" s="65">
        <v>448.57</v>
      </c>
      <c r="P88" s="65">
        <v>3207.24</v>
      </c>
      <c r="Q88" s="12">
        <f t="shared" si="24"/>
        <v>4577.76</v>
      </c>
    </row>
    <row r="89" spans="1:17" ht="12.75" customHeight="1" hidden="1">
      <c r="A89" s="50" t="s">
        <v>83</v>
      </c>
      <c r="B89" s="67">
        <v>0</v>
      </c>
      <c r="C89" s="67">
        <v>0</v>
      </c>
      <c r="D89" s="67">
        <v>0</v>
      </c>
      <c r="E89" s="65">
        <f t="shared" si="26"/>
        <v>0</v>
      </c>
      <c r="F89" s="65">
        <v>0</v>
      </c>
      <c r="G89" s="65">
        <v>0</v>
      </c>
      <c r="H89" s="65">
        <v>0</v>
      </c>
      <c r="I89" s="67">
        <f>SUM(F89:H89)</f>
        <v>0</v>
      </c>
      <c r="J89" s="65">
        <v>0</v>
      </c>
      <c r="K89" s="65">
        <v>0</v>
      </c>
      <c r="L89" s="65">
        <v>0</v>
      </c>
      <c r="M89" s="12">
        <f t="shared" si="27"/>
        <v>0</v>
      </c>
      <c r="N89" s="65">
        <v>0</v>
      </c>
      <c r="O89" s="65">
        <v>0</v>
      </c>
      <c r="P89" s="65">
        <v>0</v>
      </c>
      <c r="Q89" s="12">
        <f t="shared" si="24"/>
        <v>0</v>
      </c>
    </row>
    <row r="90" spans="1:17" ht="12.75" customHeight="1">
      <c r="A90" s="90" t="s">
        <v>111</v>
      </c>
      <c r="B90" s="71">
        <f>SUM(B82:B89)</f>
        <v>142.786112</v>
      </c>
      <c r="C90" s="71">
        <f>SUM(C82:C89)</f>
        <v>252.221275</v>
      </c>
      <c r="D90" s="71">
        <f>SUM(D82:D89)</f>
        <v>703.96088</v>
      </c>
      <c r="E90" s="71">
        <f>SUM(E82:E89)</f>
        <v>1098.968267</v>
      </c>
      <c r="F90" s="71">
        <f aca="true" t="shared" si="28" ref="F90:Q90">SUM(F81:F89)</f>
        <v>172.412369</v>
      </c>
      <c r="G90" s="71">
        <f t="shared" si="28"/>
        <v>273.627256</v>
      </c>
      <c r="H90" s="71">
        <f t="shared" si="28"/>
        <v>4333.8</v>
      </c>
      <c r="I90" s="71">
        <f t="shared" si="28"/>
        <v>4779.839624999999</v>
      </c>
      <c r="J90" s="71">
        <f t="shared" si="28"/>
        <v>3782.7797490000003</v>
      </c>
      <c r="K90" s="71">
        <f t="shared" si="28"/>
        <v>1765.15</v>
      </c>
      <c r="L90" s="71">
        <f t="shared" si="28"/>
        <v>2141.33</v>
      </c>
      <c r="M90" s="71">
        <f t="shared" si="28"/>
        <v>7686.599749000002</v>
      </c>
      <c r="N90" s="71">
        <f t="shared" si="28"/>
        <v>2086.6299999999997</v>
      </c>
      <c r="O90" s="71">
        <f t="shared" si="28"/>
        <v>1781.2899999999997</v>
      </c>
      <c r="P90" s="71">
        <f t="shared" si="28"/>
        <v>3885.08</v>
      </c>
      <c r="Q90" s="71">
        <f t="shared" si="28"/>
        <v>7753</v>
      </c>
    </row>
    <row r="91" spans="1:17" ht="12.75" customHeight="1">
      <c r="A91" s="14" t="s">
        <v>108</v>
      </c>
      <c r="B91" s="36">
        <f>B74+B79+B90</f>
        <v>16402.875108000004</v>
      </c>
      <c r="C91" s="36">
        <f>C74+C79+C90</f>
        <v>19153.755361</v>
      </c>
      <c r="D91" s="36">
        <f>D74+D79+D90</f>
        <v>19441.204486999995</v>
      </c>
      <c r="E91" s="53">
        <f aca="true" t="shared" si="29" ref="E91:Q91">E90+E79+E74</f>
        <v>54997.834956000006</v>
      </c>
      <c r="F91" s="53">
        <f t="shared" si="29"/>
        <v>17825.048938</v>
      </c>
      <c r="G91" s="53">
        <f t="shared" si="29"/>
        <v>20679.730573</v>
      </c>
      <c r="H91" s="53">
        <f t="shared" si="29"/>
        <v>25352.300000000003</v>
      </c>
      <c r="I91" s="53">
        <f t="shared" si="29"/>
        <v>63857.079511</v>
      </c>
      <c r="J91" s="53">
        <f t="shared" si="29"/>
        <v>20872.929971</v>
      </c>
      <c r="K91" s="53">
        <f t="shared" si="29"/>
        <v>18809.92</v>
      </c>
      <c r="L91" s="53">
        <f t="shared" si="29"/>
        <v>20607.8</v>
      </c>
      <c r="M91" s="53">
        <f t="shared" si="29"/>
        <v>60287.989971</v>
      </c>
      <c r="N91" s="53">
        <f t="shared" si="29"/>
        <v>18407.214</v>
      </c>
      <c r="O91" s="53">
        <f t="shared" si="29"/>
        <v>21066.269999999997</v>
      </c>
      <c r="P91" s="53">
        <f t="shared" si="29"/>
        <v>23174.72</v>
      </c>
      <c r="Q91" s="53">
        <f t="shared" si="29"/>
        <v>62648.204</v>
      </c>
    </row>
    <row r="92" spans="1:17" ht="12.75" customHeight="1">
      <c r="A92" s="37" t="s">
        <v>97</v>
      </c>
      <c r="B92" s="12">
        <v>0</v>
      </c>
      <c r="C92" s="12">
        <v>0</v>
      </c>
      <c r="D92" s="12">
        <v>0</v>
      </c>
      <c r="E92" s="12">
        <f>SUM(B92:D92)</f>
        <v>0</v>
      </c>
      <c r="F92" s="12">
        <v>0</v>
      </c>
      <c r="G92" s="12">
        <v>0</v>
      </c>
      <c r="H92" s="12">
        <v>0</v>
      </c>
      <c r="I92" s="12">
        <f>SUM(F92:G92)</f>
        <v>0</v>
      </c>
      <c r="J92" s="12">
        <v>0</v>
      </c>
      <c r="K92" s="12">
        <v>0</v>
      </c>
      <c r="L92" s="12">
        <v>0</v>
      </c>
      <c r="M92" s="12">
        <f>SUM(J92:L92)</f>
        <v>0</v>
      </c>
      <c r="N92" s="12">
        <v>0</v>
      </c>
      <c r="O92" s="12">
        <v>0</v>
      </c>
      <c r="P92" s="12">
        <v>0</v>
      </c>
      <c r="Q92" s="12">
        <f>SUM(N92:P92)</f>
        <v>0</v>
      </c>
    </row>
    <row r="93" spans="1:17" ht="12.75" customHeight="1">
      <c r="A93" s="14" t="s">
        <v>109</v>
      </c>
      <c r="B93" s="36">
        <f>B91-B92</f>
        <v>16402.875108000004</v>
      </c>
      <c r="C93" s="36">
        <f>C91-C92</f>
        <v>19153.755361</v>
      </c>
      <c r="D93" s="36">
        <f>D91-D92</f>
        <v>19441.204486999995</v>
      </c>
      <c r="E93" s="36">
        <f aca="true" t="shared" si="30" ref="E93:P93">+E91-E92</f>
        <v>54997.834956000006</v>
      </c>
      <c r="F93" s="36">
        <f t="shared" si="30"/>
        <v>17825.048938</v>
      </c>
      <c r="G93" s="36">
        <f t="shared" si="30"/>
        <v>20679.730573</v>
      </c>
      <c r="H93" s="36">
        <f t="shared" si="30"/>
        <v>25352.300000000003</v>
      </c>
      <c r="I93" s="53">
        <f t="shared" si="30"/>
        <v>63857.079511</v>
      </c>
      <c r="J93" s="53">
        <f t="shared" si="30"/>
        <v>20872.929971</v>
      </c>
      <c r="K93" s="53">
        <f t="shared" si="30"/>
        <v>18809.92</v>
      </c>
      <c r="L93" s="53">
        <f t="shared" si="30"/>
        <v>20607.8</v>
      </c>
      <c r="M93" s="36">
        <f t="shared" si="30"/>
        <v>60287.989971</v>
      </c>
      <c r="N93" s="36">
        <f t="shared" si="30"/>
        <v>18407.214</v>
      </c>
      <c r="O93" s="36">
        <f t="shared" si="30"/>
        <v>21066.269999999997</v>
      </c>
      <c r="P93" s="36">
        <f t="shared" si="30"/>
        <v>23174.72</v>
      </c>
      <c r="Q93" s="36">
        <f>+Q91-Q92</f>
        <v>62648.204</v>
      </c>
    </row>
    <row r="94" spans="1:17" ht="12.75" customHeight="1">
      <c r="A94" s="32" t="s">
        <v>96</v>
      </c>
      <c r="B94" s="65">
        <v>0</v>
      </c>
      <c r="C94" s="65">
        <v>0</v>
      </c>
      <c r="D94" s="65">
        <v>0</v>
      </c>
      <c r="E94" s="65">
        <f>SUM(B94:D94)</f>
        <v>0</v>
      </c>
      <c r="F94" s="49">
        <v>0</v>
      </c>
      <c r="G94" s="49">
        <v>0</v>
      </c>
      <c r="H94" s="49">
        <v>0</v>
      </c>
      <c r="I94" s="49">
        <f>SUM(F94:H94)</f>
        <v>0</v>
      </c>
      <c r="J94" s="12">
        <v>0</v>
      </c>
      <c r="K94" s="12">
        <v>0</v>
      </c>
      <c r="L94" s="12">
        <v>0</v>
      </c>
      <c r="M94" s="12">
        <f>SUM(J94:L94)</f>
        <v>0</v>
      </c>
      <c r="N94" s="53">
        <v>0</v>
      </c>
      <c r="O94" s="53">
        <v>0</v>
      </c>
      <c r="P94" s="53">
        <v>0</v>
      </c>
      <c r="Q94" s="12">
        <f>SUM(N94:P94)</f>
        <v>0</v>
      </c>
    </row>
    <row r="95" spans="1:17" ht="12.75" customHeight="1">
      <c r="A95" s="38" t="s">
        <v>4</v>
      </c>
      <c r="B95" s="36">
        <f>B93+B94</f>
        <v>16402.875108000004</v>
      </c>
      <c r="C95" s="36">
        <f aca="true" t="shared" si="31" ref="C95:P95">C93+C94</f>
        <v>19153.755361</v>
      </c>
      <c r="D95" s="36">
        <f t="shared" si="31"/>
        <v>19441.204486999995</v>
      </c>
      <c r="E95" s="36">
        <f t="shared" si="31"/>
        <v>54997.834956000006</v>
      </c>
      <c r="F95" s="36">
        <f t="shared" si="31"/>
        <v>17825.048938</v>
      </c>
      <c r="G95" s="36">
        <f t="shared" si="31"/>
        <v>20679.730573</v>
      </c>
      <c r="H95" s="36">
        <f t="shared" si="31"/>
        <v>25352.300000000003</v>
      </c>
      <c r="I95" s="53">
        <f t="shared" si="31"/>
        <v>63857.079511</v>
      </c>
      <c r="J95" s="53">
        <f t="shared" si="31"/>
        <v>20872.929971</v>
      </c>
      <c r="K95" s="53">
        <f t="shared" si="31"/>
        <v>18809.92</v>
      </c>
      <c r="L95" s="53">
        <f t="shared" si="31"/>
        <v>20607.8</v>
      </c>
      <c r="M95" s="36">
        <f t="shared" si="31"/>
        <v>60287.989971</v>
      </c>
      <c r="N95" s="36">
        <f t="shared" si="31"/>
        <v>18407.214</v>
      </c>
      <c r="O95" s="36">
        <f t="shared" si="31"/>
        <v>21066.269999999997</v>
      </c>
      <c r="P95" s="36">
        <f t="shared" si="31"/>
        <v>23174.72</v>
      </c>
      <c r="Q95" s="36">
        <f>Q93+Q94</f>
        <v>62648.204</v>
      </c>
    </row>
    <row r="96" ht="12.75" customHeight="1">
      <c r="A96" s="19" t="s">
        <v>106</v>
      </c>
    </row>
  </sheetData>
  <mergeCells count="15">
    <mergeCell ref="N69:Q69"/>
    <mergeCell ref="N2:Q2"/>
    <mergeCell ref="A30:A31"/>
    <mergeCell ref="B30:E30"/>
    <mergeCell ref="F30:I30"/>
    <mergeCell ref="J30:M30"/>
    <mergeCell ref="N30:Q30"/>
    <mergeCell ref="A2:A3"/>
    <mergeCell ref="B2:E2"/>
    <mergeCell ref="F2:I2"/>
    <mergeCell ref="J2:M2"/>
    <mergeCell ref="A69:A70"/>
    <mergeCell ref="B69:E69"/>
    <mergeCell ref="F69:I69"/>
    <mergeCell ref="J69:M6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1999/00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SheetLayoutView="100" workbookViewId="0" topLeftCell="A18">
      <selection activeCell="A26" sqref="A26"/>
    </sheetView>
  </sheetViews>
  <sheetFormatPr defaultColWidth="9.140625" defaultRowHeight="12.75"/>
  <cols>
    <col min="1" max="1" width="31.57421875" style="2" customWidth="1"/>
    <col min="2" max="3" width="10.7109375" style="2" customWidth="1"/>
    <col min="4" max="4" width="12.140625" style="2" customWidth="1"/>
    <col min="5" max="5" width="11.57421875" style="2" customWidth="1"/>
    <col min="6" max="8" width="10.7109375" style="2" customWidth="1"/>
    <col min="9" max="9" width="11.7109375" style="2" customWidth="1"/>
    <col min="10" max="12" width="10.7109375" style="2" customWidth="1"/>
    <col min="13" max="13" width="11.8515625" style="2" customWidth="1"/>
    <col min="14" max="16" width="10.7109375" style="2" customWidth="1"/>
    <col min="17" max="17" width="11.8515625" style="2" customWidth="1"/>
    <col min="18" max="16384" width="9.140625" style="2" customWidth="1"/>
  </cols>
  <sheetData>
    <row r="1" spans="1:17" ht="12.75">
      <c r="A1" s="29" t="s">
        <v>58</v>
      </c>
      <c r="M1" s="3"/>
      <c r="Q1" s="77" t="s">
        <v>107</v>
      </c>
    </row>
    <row r="2" spans="1:17" ht="12.75" customHeight="1">
      <c r="A2" s="89" t="s">
        <v>19</v>
      </c>
      <c r="B2" s="84" t="s">
        <v>8</v>
      </c>
      <c r="C2" s="84"/>
      <c r="D2" s="84"/>
      <c r="E2" s="84"/>
      <c r="F2" s="84" t="s">
        <v>77</v>
      </c>
      <c r="G2" s="84"/>
      <c r="H2" s="84"/>
      <c r="I2" s="84"/>
      <c r="J2" s="84" t="s">
        <v>81</v>
      </c>
      <c r="K2" s="84"/>
      <c r="L2" s="84"/>
      <c r="M2" s="84"/>
      <c r="N2" s="84" t="s">
        <v>103</v>
      </c>
      <c r="O2" s="84"/>
      <c r="P2" s="84"/>
      <c r="Q2" s="84"/>
    </row>
    <row r="3" spans="1:17" s="72" customFormat="1" ht="12.75" customHeight="1">
      <c r="A3" s="89"/>
      <c r="B3" s="31" t="s">
        <v>5</v>
      </c>
      <c r="C3" s="31" t="s">
        <v>6</v>
      </c>
      <c r="D3" s="31" t="s">
        <v>7</v>
      </c>
      <c r="E3" s="31" t="s">
        <v>99</v>
      </c>
      <c r="F3" s="31" t="s">
        <v>74</v>
      </c>
      <c r="G3" s="31" t="s">
        <v>75</v>
      </c>
      <c r="H3" s="31" t="s">
        <v>76</v>
      </c>
      <c r="I3" s="31" t="s">
        <v>99</v>
      </c>
      <c r="J3" s="31" t="s">
        <v>78</v>
      </c>
      <c r="K3" s="31" t="s">
        <v>79</v>
      </c>
      <c r="L3" s="31" t="s">
        <v>80</v>
      </c>
      <c r="M3" s="31" t="s">
        <v>99</v>
      </c>
      <c r="N3" s="31" t="s">
        <v>100</v>
      </c>
      <c r="O3" s="31" t="s">
        <v>101</v>
      </c>
      <c r="P3" s="31" t="s">
        <v>102</v>
      </c>
      <c r="Q3" s="31" t="s">
        <v>99</v>
      </c>
    </row>
    <row r="4" spans="1:17" ht="12.75">
      <c r="A4" s="32" t="s">
        <v>95</v>
      </c>
      <c r="B4" s="12">
        <v>8741.575112</v>
      </c>
      <c r="C4" s="12">
        <v>9984.456225</v>
      </c>
      <c r="D4" s="12">
        <v>20919.213459</v>
      </c>
      <c r="E4" s="12">
        <f>SUM(B4:D4)</f>
        <v>39645.244796</v>
      </c>
      <c r="F4" s="12">
        <v>12845.337212</v>
      </c>
      <c r="G4" s="12">
        <v>13141.745731</v>
      </c>
      <c r="H4" s="12">
        <v>23754</v>
      </c>
      <c r="I4" s="12">
        <f>SUM(F4:H4)</f>
        <v>49741.082943</v>
      </c>
      <c r="J4" s="12">
        <v>12666.526258</v>
      </c>
      <c r="K4" s="12">
        <v>12041.23</v>
      </c>
      <c r="L4" s="12">
        <v>21073.391</v>
      </c>
      <c r="M4" s="13">
        <f>SUM(J4:L4)</f>
        <v>45781.147258</v>
      </c>
      <c r="N4" s="12">
        <v>12251.34</v>
      </c>
      <c r="O4" s="12">
        <v>13899.52</v>
      </c>
      <c r="P4" s="12">
        <v>19519.63</v>
      </c>
      <c r="Q4" s="13">
        <f>SUM(N4:P4)</f>
        <v>45670.490000000005</v>
      </c>
    </row>
    <row r="5" spans="1:17" ht="12.75">
      <c r="A5" s="50" t="s">
        <v>20</v>
      </c>
      <c r="B5" s="12">
        <v>491.866143</v>
      </c>
      <c r="C5" s="12">
        <v>557.823043</v>
      </c>
      <c r="D5" s="12">
        <v>1037.161395</v>
      </c>
      <c r="E5" s="12">
        <f aca="true" t="shared" si="0" ref="E5:E23">SUM(B5:D5)</f>
        <v>2086.850581</v>
      </c>
      <c r="F5" s="12">
        <v>711.21318</v>
      </c>
      <c r="G5" s="12">
        <v>648.256556</v>
      </c>
      <c r="H5" s="12">
        <v>1156.8</v>
      </c>
      <c r="I5" s="12">
        <f aca="true" t="shared" si="1" ref="I5:I23">SUM(F5:H5)</f>
        <v>2516.269736</v>
      </c>
      <c r="J5" s="12">
        <v>803.424823</v>
      </c>
      <c r="K5" s="12">
        <v>679.86</v>
      </c>
      <c r="L5" s="12">
        <v>1331.35</v>
      </c>
      <c r="M5" s="13">
        <f aca="true" t="shared" si="2" ref="M5:M23">SUM(J5:L5)</f>
        <v>2814.634823</v>
      </c>
      <c r="N5" s="12">
        <v>737.76</v>
      </c>
      <c r="O5" s="12">
        <v>688.37</v>
      </c>
      <c r="P5" s="12">
        <v>1028.66</v>
      </c>
      <c r="Q5" s="13">
        <f aca="true" t="shared" si="3" ref="Q5:Q23">SUM(N5:P5)</f>
        <v>2454.79</v>
      </c>
    </row>
    <row r="6" spans="1:17" ht="12.75">
      <c r="A6" s="32" t="s">
        <v>21</v>
      </c>
      <c r="B6" s="12">
        <v>28.634266</v>
      </c>
      <c r="C6" s="12">
        <v>35.438751</v>
      </c>
      <c r="D6" s="12">
        <v>64.625689</v>
      </c>
      <c r="E6" s="12">
        <f t="shared" si="0"/>
        <v>128.69870600000002</v>
      </c>
      <c r="F6" s="12">
        <v>53.525643</v>
      </c>
      <c r="G6" s="12">
        <v>47.729181</v>
      </c>
      <c r="H6" s="12">
        <v>61.1</v>
      </c>
      <c r="I6" s="12">
        <f t="shared" si="1"/>
        <v>162.354824</v>
      </c>
      <c r="J6" s="12">
        <v>41.900999</v>
      </c>
      <c r="K6" s="12">
        <v>43.44</v>
      </c>
      <c r="L6" s="12">
        <v>56.12</v>
      </c>
      <c r="M6" s="13">
        <f t="shared" si="2"/>
        <v>141.460999</v>
      </c>
      <c r="N6" s="12">
        <v>60.94</v>
      </c>
      <c r="O6" s="12">
        <v>80.84</v>
      </c>
      <c r="P6" s="12">
        <v>53.42</v>
      </c>
      <c r="Q6" s="13">
        <f t="shared" si="3"/>
        <v>195.2</v>
      </c>
    </row>
    <row r="7" spans="1:17" ht="12.75">
      <c r="A7" s="50" t="s">
        <v>22</v>
      </c>
      <c r="B7" s="12">
        <v>78.779273</v>
      </c>
      <c r="C7" s="12">
        <v>95.604088</v>
      </c>
      <c r="D7" s="12">
        <v>148.493111</v>
      </c>
      <c r="E7" s="12">
        <f t="shared" si="0"/>
        <v>322.87647200000004</v>
      </c>
      <c r="F7" s="12">
        <v>104.042246</v>
      </c>
      <c r="G7" s="12">
        <v>92.722174</v>
      </c>
      <c r="H7" s="12">
        <v>167.5</v>
      </c>
      <c r="I7" s="12">
        <f t="shared" si="1"/>
        <v>364.26442</v>
      </c>
      <c r="J7" s="12">
        <v>88.167017</v>
      </c>
      <c r="K7" s="12">
        <v>86.95</v>
      </c>
      <c r="L7" s="12">
        <v>168.83</v>
      </c>
      <c r="M7" s="13">
        <f t="shared" si="2"/>
        <v>343.947017</v>
      </c>
      <c r="N7" s="12">
        <v>102.7</v>
      </c>
      <c r="O7" s="12">
        <v>106.23</v>
      </c>
      <c r="P7" s="12">
        <v>129.04</v>
      </c>
      <c r="Q7" s="13">
        <f t="shared" si="3"/>
        <v>337.97</v>
      </c>
    </row>
    <row r="8" spans="1:17" ht="12.75">
      <c r="A8" s="32" t="s">
        <v>23</v>
      </c>
      <c r="B8" s="12">
        <v>185.621188</v>
      </c>
      <c r="C8" s="12">
        <v>134.014051</v>
      </c>
      <c r="D8" s="12">
        <v>307.232583</v>
      </c>
      <c r="E8" s="12">
        <f t="shared" si="0"/>
        <v>626.8678219999999</v>
      </c>
      <c r="F8" s="12">
        <v>129.64098</v>
      </c>
      <c r="G8" s="12">
        <v>166.397033</v>
      </c>
      <c r="H8" s="12">
        <v>344.5</v>
      </c>
      <c r="I8" s="12">
        <f t="shared" si="1"/>
        <v>640.538013</v>
      </c>
      <c r="J8" s="12">
        <v>190.510305</v>
      </c>
      <c r="K8" s="12">
        <v>150.25</v>
      </c>
      <c r="L8" s="12">
        <v>290.59</v>
      </c>
      <c r="M8" s="13">
        <f t="shared" si="2"/>
        <v>631.3503049999999</v>
      </c>
      <c r="N8" s="12">
        <v>220.412</v>
      </c>
      <c r="O8" s="12">
        <v>176.59</v>
      </c>
      <c r="P8" s="12">
        <v>288.68</v>
      </c>
      <c r="Q8" s="13">
        <f t="shared" si="3"/>
        <v>685.682</v>
      </c>
    </row>
    <row r="9" spans="1:17" ht="12.75">
      <c r="A9" s="32" t="s">
        <v>24</v>
      </c>
      <c r="B9" s="12">
        <v>69.824788</v>
      </c>
      <c r="C9" s="12">
        <v>59.199621</v>
      </c>
      <c r="D9" s="12">
        <v>111.267966</v>
      </c>
      <c r="E9" s="12">
        <f t="shared" si="0"/>
        <v>240.292375</v>
      </c>
      <c r="F9" s="12">
        <v>63.74131</v>
      </c>
      <c r="G9" s="12">
        <v>63.050208</v>
      </c>
      <c r="H9" s="12">
        <v>75.2</v>
      </c>
      <c r="I9" s="12">
        <f t="shared" si="1"/>
        <v>201.99151799999999</v>
      </c>
      <c r="J9" s="12">
        <v>54.954277</v>
      </c>
      <c r="K9" s="12">
        <v>50.32</v>
      </c>
      <c r="L9" s="12">
        <v>58.25</v>
      </c>
      <c r="M9" s="13">
        <f t="shared" si="2"/>
        <v>163.52427699999998</v>
      </c>
      <c r="N9" s="12">
        <v>109</v>
      </c>
      <c r="O9" s="12">
        <v>115.85</v>
      </c>
      <c r="P9" s="12">
        <v>89.91</v>
      </c>
      <c r="Q9" s="13">
        <f t="shared" si="3"/>
        <v>314.76</v>
      </c>
    </row>
    <row r="10" spans="1:17" ht="12.75">
      <c r="A10" s="50" t="s">
        <v>25</v>
      </c>
      <c r="B10" s="12">
        <v>30.800393</v>
      </c>
      <c r="C10" s="12">
        <v>34.890158</v>
      </c>
      <c r="D10" s="12">
        <v>51.4681</v>
      </c>
      <c r="E10" s="12">
        <f t="shared" si="0"/>
        <v>117.15865099999999</v>
      </c>
      <c r="F10" s="12">
        <v>33.042521</v>
      </c>
      <c r="G10" s="12">
        <v>39.058219</v>
      </c>
      <c r="H10" s="12">
        <v>39.7</v>
      </c>
      <c r="I10" s="12">
        <f t="shared" si="1"/>
        <v>111.80074</v>
      </c>
      <c r="J10" s="12">
        <v>38.714559</v>
      </c>
      <c r="K10" s="12">
        <v>36.86</v>
      </c>
      <c r="L10" s="12">
        <v>91.75</v>
      </c>
      <c r="M10" s="13">
        <f t="shared" si="2"/>
        <v>167.324559</v>
      </c>
      <c r="N10" s="12">
        <v>49.31</v>
      </c>
      <c r="O10" s="12">
        <v>48.38</v>
      </c>
      <c r="P10" s="12">
        <v>65.31</v>
      </c>
      <c r="Q10" s="13">
        <f t="shared" si="3"/>
        <v>163</v>
      </c>
    </row>
    <row r="11" spans="1:17" ht="12.75">
      <c r="A11" s="32" t="s">
        <v>26</v>
      </c>
      <c r="B11" s="12">
        <v>206.648192</v>
      </c>
      <c r="C11" s="12">
        <v>320.287114</v>
      </c>
      <c r="D11" s="12">
        <v>550.084632</v>
      </c>
      <c r="E11" s="12">
        <f t="shared" si="0"/>
        <v>1077.019938</v>
      </c>
      <c r="F11" s="12">
        <v>401.503963</v>
      </c>
      <c r="G11" s="12">
        <v>348.359821</v>
      </c>
      <c r="H11" s="12">
        <v>645.3</v>
      </c>
      <c r="I11" s="12">
        <f t="shared" si="1"/>
        <v>1395.1637839999999</v>
      </c>
      <c r="J11" s="12">
        <v>350.536859</v>
      </c>
      <c r="K11" s="12">
        <v>340.64</v>
      </c>
      <c r="L11" s="12">
        <v>655.49</v>
      </c>
      <c r="M11" s="13">
        <f t="shared" si="2"/>
        <v>1346.666859</v>
      </c>
      <c r="N11" s="12">
        <v>367.66</v>
      </c>
      <c r="O11" s="12">
        <v>347.54</v>
      </c>
      <c r="P11" s="12">
        <v>528.61</v>
      </c>
      <c r="Q11" s="13">
        <f t="shared" si="3"/>
        <v>1243.81</v>
      </c>
    </row>
    <row r="12" spans="1:17" ht="12.75">
      <c r="A12" s="32" t="s">
        <v>27</v>
      </c>
      <c r="B12" s="12">
        <v>16.854021</v>
      </c>
      <c r="C12" s="12">
        <v>12.003663</v>
      </c>
      <c r="D12" s="12">
        <v>42.992112</v>
      </c>
      <c r="E12" s="12">
        <f t="shared" si="0"/>
        <v>71.849796</v>
      </c>
      <c r="F12" s="12">
        <v>25.732955</v>
      </c>
      <c r="G12" s="12">
        <v>24.061711</v>
      </c>
      <c r="H12" s="12">
        <v>58.9</v>
      </c>
      <c r="I12" s="12">
        <f t="shared" si="1"/>
        <v>108.694666</v>
      </c>
      <c r="J12" s="12">
        <v>26.144788</v>
      </c>
      <c r="K12" s="12">
        <v>24.369</v>
      </c>
      <c r="L12" s="12">
        <v>63.58</v>
      </c>
      <c r="M12" s="13">
        <f t="shared" si="2"/>
        <v>114.09378799999999</v>
      </c>
      <c r="N12" s="12">
        <v>29.31</v>
      </c>
      <c r="O12" s="12">
        <v>27.03</v>
      </c>
      <c r="P12" s="12">
        <v>57.1</v>
      </c>
      <c r="Q12" s="13">
        <f t="shared" si="3"/>
        <v>113.44</v>
      </c>
    </row>
    <row r="13" spans="1:17" ht="12.75">
      <c r="A13" s="32" t="s">
        <v>28</v>
      </c>
      <c r="B13" s="12">
        <v>87.389207</v>
      </c>
      <c r="C13" s="12">
        <v>120.742791</v>
      </c>
      <c r="D13" s="12">
        <v>103.552277</v>
      </c>
      <c r="E13" s="12">
        <f t="shared" si="0"/>
        <v>311.684275</v>
      </c>
      <c r="F13" s="12">
        <v>115.408586</v>
      </c>
      <c r="G13" s="12">
        <v>138.510261</v>
      </c>
      <c r="H13" s="12">
        <v>138.2</v>
      </c>
      <c r="I13" s="12">
        <f t="shared" si="1"/>
        <v>392.118847</v>
      </c>
      <c r="J13" s="12">
        <v>70.998562</v>
      </c>
      <c r="K13" s="12">
        <v>83.83</v>
      </c>
      <c r="L13" s="12">
        <v>116.6</v>
      </c>
      <c r="M13" s="13">
        <f t="shared" si="2"/>
        <v>271.428562</v>
      </c>
      <c r="N13" s="12">
        <v>127.8</v>
      </c>
      <c r="O13" s="12">
        <v>159.07</v>
      </c>
      <c r="P13" s="12">
        <v>148.44</v>
      </c>
      <c r="Q13" s="13">
        <f t="shared" si="3"/>
        <v>435.31</v>
      </c>
    </row>
    <row r="14" spans="1:17" ht="12.75">
      <c r="A14" s="32" t="s">
        <v>29</v>
      </c>
      <c r="B14" s="12">
        <v>164.557196</v>
      </c>
      <c r="C14" s="12">
        <v>139.112312</v>
      </c>
      <c r="D14" s="12">
        <v>238.668661</v>
      </c>
      <c r="E14" s="12">
        <f t="shared" si="0"/>
        <v>542.338169</v>
      </c>
      <c r="F14" s="12">
        <v>169.770633</v>
      </c>
      <c r="G14" s="12">
        <v>145.189694</v>
      </c>
      <c r="H14" s="12">
        <v>275.8</v>
      </c>
      <c r="I14" s="12">
        <f t="shared" si="1"/>
        <v>590.760327</v>
      </c>
      <c r="J14" s="12">
        <v>171.234485</v>
      </c>
      <c r="K14" s="12">
        <v>139.85</v>
      </c>
      <c r="L14" s="12">
        <v>267.35</v>
      </c>
      <c r="M14" s="13">
        <f t="shared" si="2"/>
        <v>578.434485</v>
      </c>
      <c r="N14" s="12">
        <v>174.92</v>
      </c>
      <c r="O14" s="12">
        <v>146.58</v>
      </c>
      <c r="P14" s="12">
        <v>244.87</v>
      </c>
      <c r="Q14" s="13">
        <f t="shared" si="3"/>
        <v>566.37</v>
      </c>
    </row>
    <row r="15" spans="1:17" ht="12.75">
      <c r="A15" s="32" t="s">
        <v>30</v>
      </c>
      <c r="B15" s="12">
        <v>308.974572</v>
      </c>
      <c r="C15" s="12">
        <v>292.529388</v>
      </c>
      <c r="D15" s="12">
        <v>504.569886</v>
      </c>
      <c r="E15" s="12">
        <f t="shared" si="0"/>
        <v>1106.073846</v>
      </c>
      <c r="F15" s="12">
        <v>318.406513</v>
      </c>
      <c r="G15" s="12">
        <v>318.18131</v>
      </c>
      <c r="H15" s="12">
        <v>548.4</v>
      </c>
      <c r="I15" s="12">
        <f t="shared" si="1"/>
        <v>1184.987823</v>
      </c>
      <c r="J15" s="12">
        <v>346.263186</v>
      </c>
      <c r="K15" s="12">
        <v>131.04</v>
      </c>
      <c r="L15" s="12">
        <v>665.67</v>
      </c>
      <c r="M15" s="13">
        <f t="shared" si="2"/>
        <v>1142.973186</v>
      </c>
      <c r="N15" s="12">
        <v>348.42</v>
      </c>
      <c r="O15" s="12">
        <v>333.21</v>
      </c>
      <c r="P15" s="12">
        <v>476.11</v>
      </c>
      <c r="Q15" s="13">
        <f t="shared" si="3"/>
        <v>1157.74</v>
      </c>
    </row>
    <row r="16" spans="1:17" ht="12.75">
      <c r="A16" s="32" t="s">
        <v>31</v>
      </c>
      <c r="B16" s="12">
        <v>64.877914</v>
      </c>
      <c r="C16" s="12">
        <v>61.146027</v>
      </c>
      <c r="D16" s="12">
        <v>97.886317</v>
      </c>
      <c r="E16" s="12">
        <f t="shared" si="0"/>
        <v>223.910258</v>
      </c>
      <c r="F16" s="12">
        <v>76.477462</v>
      </c>
      <c r="G16" s="12">
        <v>76.576722</v>
      </c>
      <c r="H16" s="12">
        <v>146</v>
      </c>
      <c r="I16" s="12">
        <f t="shared" si="1"/>
        <v>299.054184</v>
      </c>
      <c r="J16" s="12">
        <v>69.040836</v>
      </c>
      <c r="K16" s="12">
        <v>78.33</v>
      </c>
      <c r="L16" s="12">
        <v>138.18</v>
      </c>
      <c r="M16" s="13">
        <f t="shared" si="2"/>
        <v>285.550836</v>
      </c>
      <c r="N16" s="12">
        <v>90</v>
      </c>
      <c r="O16" s="12">
        <v>116.51</v>
      </c>
      <c r="P16" s="12">
        <v>107.51</v>
      </c>
      <c r="Q16" s="13">
        <f t="shared" si="3"/>
        <v>314.02</v>
      </c>
    </row>
    <row r="17" spans="1:17" ht="12.75">
      <c r="A17" s="34" t="s">
        <v>32</v>
      </c>
      <c r="B17" s="12">
        <v>370.112506</v>
      </c>
      <c r="C17" s="12">
        <v>328.806782</v>
      </c>
      <c r="D17" s="12">
        <v>563.035321</v>
      </c>
      <c r="E17" s="12">
        <f t="shared" si="0"/>
        <v>1261.954609</v>
      </c>
      <c r="F17" s="12">
        <v>402.955205</v>
      </c>
      <c r="G17" s="12">
        <v>373.561833</v>
      </c>
      <c r="H17" s="12">
        <v>693.7</v>
      </c>
      <c r="I17" s="12">
        <f t="shared" si="1"/>
        <v>1470.217038</v>
      </c>
      <c r="J17" s="12">
        <v>407.248428</v>
      </c>
      <c r="K17" s="12">
        <v>446.74</v>
      </c>
      <c r="L17" s="12">
        <v>700.73</v>
      </c>
      <c r="M17" s="13">
        <f t="shared" si="2"/>
        <v>1554.7184280000001</v>
      </c>
      <c r="N17" s="12">
        <v>652.23</v>
      </c>
      <c r="O17" s="12">
        <v>590.26</v>
      </c>
      <c r="P17" s="12">
        <v>655.17</v>
      </c>
      <c r="Q17" s="13">
        <f t="shared" si="3"/>
        <v>1897.6599999999999</v>
      </c>
    </row>
    <row r="18" spans="1:17" ht="12.75">
      <c r="A18" s="32" t="s">
        <v>33</v>
      </c>
      <c r="B18" s="12">
        <v>50.374682</v>
      </c>
      <c r="C18" s="12">
        <v>48.391919</v>
      </c>
      <c r="D18" s="12">
        <v>83.1471</v>
      </c>
      <c r="E18" s="12">
        <f t="shared" si="0"/>
        <v>181.913701</v>
      </c>
      <c r="F18" s="12">
        <v>56.68695</v>
      </c>
      <c r="G18" s="12">
        <v>55.139463</v>
      </c>
      <c r="H18" s="12">
        <v>67.6</v>
      </c>
      <c r="I18" s="12">
        <f t="shared" si="1"/>
        <v>179.426413</v>
      </c>
      <c r="J18" s="12">
        <v>38.162629</v>
      </c>
      <c r="K18" s="12">
        <v>40.69</v>
      </c>
      <c r="L18" s="12">
        <v>55.12</v>
      </c>
      <c r="M18" s="13">
        <f t="shared" si="2"/>
        <v>133.972629</v>
      </c>
      <c r="N18" s="12">
        <v>46.44</v>
      </c>
      <c r="O18" s="12">
        <v>61.1</v>
      </c>
      <c r="P18" s="12">
        <v>74.49</v>
      </c>
      <c r="Q18" s="13">
        <f t="shared" si="3"/>
        <v>182.02999999999997</v>
      </c>
    </row>
    <row r="19" spans="1:17" ht="12.75">
      <c r="A19" s="32" t="s">
        <v>34</v>
      </c>
      <c r="B19" s="12">
        <v>128.634268</v>
      </c>
      <c r="C19" s="12">
        <v>124.908979</v>
      </c>
      <c r="D19" s="12">
        <v>191.167681</v>
      </c>
      <c r="E19" s="12">
        <f t="shared" si="0"/>
        <v>444.71092799999997</v>
      </c>
      <c r="F19" s="12">
        <v>140.008932</v>
      </c>
      <c r="G19" s="12">
        <v>121.980746</v>
      </c>
      <c r="H19" s="12">
        <v>233.9</v>
      </c>
      <c r="I19" s="12">
        <f t="shared" si="1"/>
        <v>495.889678</v>
      </c>
      <c r="J19" s="12">
        <v>134.193674</v>
      </c>
      <c r="K19" s="12">
        <v>176.95</v>
      </c>
      <c r="L19" s="12">
        <v>265.72</v>
      </c>
      <c r="M19" s="13">
        <f t="shared" si="2"/>
        <v>576.863674</v>
      </c>
      <c r="N19" s="12">
        <v>278.77</v>
      </c>
      <c r="O19" s="12">
        <v>366.67</v>
      </c>
      <c r="P19" s="12">
        <v>374.93</v>
      </c>
      <c r="Q19" s="13">
        <f t="shared" si="3"/>
        <v>1020.3700000000001</v>
      </c>
    </row>
    <row r="20" spans="1:17" ht="12.75">
      <c r="A20" s="34" t="s">
        <v>35</v>
      </c>
      <c r="B20" s="12">
        <v>15.572301</v>
      </c>
      <c r="C20" s="12">
        <v>15.918475</v>
      </c>
      <c r="D20" s="12">
        <v>15.763218</v>
      </c>
      <c r="E20" s="12">
        <f t="shared" si="0"/>
        <v>47.253994</v>
      </c>
      <c r="F20" s="12">
        <v>11.998489</v>
      </c>
      <c r="G20" s="12">
        <v>11.664608</v>
      </c>
      <c r="H20" s="12">
        <v>19</v>
      </c>
      <c r="I20" s="12">
        <f t="shared" si="1"/>
        <v>42.663097</v>
      </c>
      <c r="J20" s="12">
        <v>7.654766</v>
      </c>
      <c r="K20" s="12">
        <v>14.71</v>
      </c>
      <c r="L20" s="12">
        <v>30.46</v>
      </c>
      <c r="M20" s="13">
        <f t="shared" si="2"/>
        <v>52.824766000000004</v>
      </c>
      <c r="N20" s="12">
        <v>18.27</v>
      </c>
      <c r="O20" s="12">
        <v>27.18</v>
      </c>
      <c r="P20" s="12">
        <v>23.82</v>
      </c>
      <c r="Q20" s="13">
        <f t="shared" si="3"/>
        <v>69.27000000000001</v>
      </c>
    </row>
    <row r="21" spans="1:17" ht="12.75">
      <c r="A21" s="34" t="s">
        <v>36</v>
      </c>
      <c r="B21" s="12">
        <v>117.348444</v>
      </c>
      <c r="C21" s="12">
        <v>81.338167</v>
      </c>
      <c r="D21" s="12">
        <v>103.666346</v>
      </c>
      <c r="E21" s="12">
        <f t="shared" si="0"/>
        <v>302.352957</v>
      </c>
      <c r="F21" s="12">
        <v>75.997907</v>
      </c>
      <c r="G21" s="12">
        <v>105.424423</v>
      </c>
      <c r="H21" s="12">
        <v>149</v>
      </c>
      <c r="I21" s="12">
        <f t="shared" si="1"/>
        <v>330.42233</v>
      </c>
      <c r="J21" s="12">
        <v>101.844435</v>
      </c>
      <c r="K21" s="12">
        <v>87.56</v>
      </c>
      <c r="L21" s="12">
        <v>379.9</v>
      </c>
      <c r="M21" s="13">
        <f t="shared" si="2"/>
        <v>569.304435</v>
      </c>
      <c r="N21" s="12">
        <v>146.83</v>
      </c>
      <c r="O21" s="12">
        <v>222.87</v>
      </c>
      <c r="P21" s="12">
        <v>243.38</v>
      </c>
      <c r="Q21" s="13">
        <f t="shared" si="3"/>
        <v>613.08</v>
      </c>
    </row>
    <row r="22" spans="1:17" ht="14.25" customHeight="1">
      <c r="A22" s="32" t="s">
        <v>37</v>
      </c>
      <c r="B22" s="12">
        <v>199.830919</v>
      </c>
      <c r="C22" s="12">
        <v>156.09942</v>
      </c>
      <c r="D22" s="12">
        <v>276.635621</v>
      </c>
      <c r="E22" s="12">
        <f t="shared" si="0"/>
        <v>632.56596</v>
      </c>
      <c r="F22" s="12">
        <v>176.586075</v>
      </c>
      <c r="G22" s="12">
        <v>244.854392</v>
      </c>
      <c r="H22" s="12">
        <v>268.2</v>
      </c>
      <c r="I22" s="12">
        <f t="shared" si="1"/>
        <v>689.640467</v>
      </c>
      <c r="J22" s="12">
        <v>185.632647</v>
      </c>
      <c r="K22" s="12">
        <v>221.78</v>
      </c>
      <c r="L22" s="12">
        <v>255.5</v>
      </c>
      <c r="M22" s="13">
        <f t="shared" si="2"/>
        <v>662.912647</v>
      </c>
      <c r="N22" s="12">
        <v>265.78</v>
      </c>
      <c r="O22" s="12">
        <v>265.18</v>
      </c>
      <c r="P22" s="12">
        <v>368.62</v>
      </c>
      <c r="Q22" s="13">
        <f t="shared" si="3"/>
        <v>899.58</v>
      </c>
    </row>
    <row r="23" spans="1:17" ht="12.75">
      <c r="A23" s="32" t="s">
        <v>38</v>
      </c>
      <c r="B23" s="12">
        <v>20.442941</v>
      </c>
      <c r="C23" s="12">
        <v>20.233081</v>
      </c>
      <c r="D23" s="12">
        <v>33.496961</v>
      </c>
      <c r="E23" s="12">
        <f t="shared" si="0"/>
        <v>74.172983</v>
      </c>
      <c r="F23" s="12">
        <v>25.823552</v>
      </c>
      <c r="G23" s="12">
        <v>21.824276</v>
      </c>
      <c r="H23" s="12">
        <v>32.9</v>
      </c>
      <c r="I23" s="12">
        <f t="shared" si="1"/>
        <v>80.54782800000001</v>
      </c>
      <c r="J23" s="12">
        <v>17.648356</v>
      </c>
      <c r="K23" s="12">
        <v>23.212</v>
      </c>
      <c r="L23" s="12">
        <v>43.79</v>
      </c>
      <c r="M23" s="13">
        <f t="shared" si="2"/>
        <v>84.65035599999999</v>
      </c>
      <c r="N23" s="12">
        <v>23.15</v>
      </c>
      <c r="O23" s="12">
        <v>22.19</v>
      </c>
      <c r="P23" s="12">
        <v>36.7</v>
      </c>
      <c r="Q23" s="13">
        <f t="shared" si="3"/>
        <v>82.04</v>
      </c>
    </row>
    <row r="24" spans="1:17" ht="12.75">
      <c r="A24" s="14" t="s">
        <v>108</v>
      </c>
      <c r="B24" s="63">
        <f aca="true" t="shared" si="4" ref="B24:P24">SUM(B4:B23)</f>
        <v>11378.718325999995</v>
      </c>
      <c r="C24" s="63">
        <f t="shared" si="4"/>
        <v>12622.944055000002</v>
      </c>
      <c r="D24" s="63">
        <f t="shared" si="4"/>
        <v>25444.128436</v>
      </c>
      <c r="E24" s="63">
        <f t="shared" si="4"/>
        <v>49445.790817</v>
      </c>
      <c r="F24" s="63">
        <f t="shared" si="4"/>
        <v>15937.900314</v>
      </c>
      <c r="G24" s="63">
        <f t="shared" si="4"/>
        <v>16184.288362</v>
      </c>
      <c r="H24" s="63">
        <f t="shared" si="4"/>
        <v>28875.700000000004</v>
      </c>
      <c r="I24" s="63">
        <f t="shared" si="4"/>
        <v>60997.88867600001</v>
      </c>
      <c r="J24" s="63">
        <f t="shared" si="4"/>
        <v>15810.801889000002</v>
      </c>
      <c r="K24" s="63">
        <f t="shared" si="4"/>
        <v>14898.611000000003</v>
      </c>
      <c r="L24" s="63">
        <f t="shared" si="4"/>
        <v>26708.371</v>
      </c>
      <c r="M24" s="63">
        <f t="shared" si="4"/>
        <v>57417.78388899999</v>
      </c>
      <c r="N24" s="63">
        <f t="shared" si="4"/>
        <v>16101.042000000001</v>
      </c>
      <c r="O24" s="63">
        <f t="shared" si="4"/>
        <v>17801.169999999995</v>
      </c>
      <c r="P24" s="63">
        <f t="shared" si="4"/>
        <v>24514.399999999998</v>
      </c>
      <c r="Q24" s="63">
        <f>SUM(Q4:Q23)</f>
        <v>58416.612</v>
      </c>
    </row>
    <row r="25" spans="1:17" ht="12.75" customHeight="1">
      <c r="A25" s="73" t="s">
        <v>97</v>
      </c>
      <c r="B25" s="49">
        <v>0</v>
      </c>
      <c r="C25" s="49">
        <v>0</v>
      </c>
      <c r="D25" s="49">
        <v>0</v>
      </c>
      <c r="E25" s="49">
        <f>SUM(B25:D25)</f>
        <v>0</v>
      </c>
      <c r="F25" s="49">
        <v>0</v>
      </c>
      <c r="G25" s="49">
        <v>0</v>
      </c>
      <c r="H25" s="49">
        <v>1737</v>
      </c>
      <c r="I25" s="49">
        <f>SUM(F25:H25)</f>
        <v>1737</v>
      </c>
      <c r="J25" s="49">
        <v>0</v>
      </c>
      <c r="K25" s="49">
        <v>0</v>
      </c>
      <c r="L25" s="49">
        <v>0</v>
      </c>
      <c r="M25" s="13">
        <f>SUM(J25:L25)</f>
        <v>0</v>
      </c>
      <c r="N25" s="49">
        <v>0</v>
      </c>
      <c r="O25" s="49">
        <v>0</v>
      </c>
      <c r="P25" s="49">
        <v>0</v>
      </c>
      <c r="Q25" s="13">
        <f>SUM(N25:P25)</f>
        <v>0</v>
      </c>
    </row>
    <row r="26" spans="1:17" ht="12.75">
      <c r="A26" s="14" t="s">
        <v>109</v>
      </c>
      <c r="B26" s="74">
        <f aca="true" t="shared" si="5" ref="B26:P26">+B24-B25</f>
        <v>11378.718325999995</v>
      </c>
      <c r="C26" s="74">
        <f t="shared" si="5"/>
        <v>12622.944055000002</v>
      </c>
      <c r="D26" s="74">
        <f t="shared" si="5"/>
        <v>25444.128436</v>
      </c>
      <c r="E26" s="74">
        <f t="shared" si="5"/>
        <v>49445.790817</v>
      </c>
      <c r="F26" s="74">
        <f t="shared" si="5"/>
        <v>15937.900314</v>
      </c>
      <c r="G26" s="74">
        <f t="shared" si="5"/>
        <v>16184.288362</v>
      </c>
      <c r="H26" s="74">
        <f t="shared" si="5"/>
        <v>27138.700000000004</v>
      </c>
      <c r="I26" s="74">
        <f t="shared" si="5"/>
        <v>59260.88867600001</v>
      </c>
      <c r="J26" s="74">
        <f t="shared" si="5"/>
        <v>15810.801889000002</v>
      </c>
      <c r="K26" s="74">
        <f t="shared" si="5"/>
        <v>14898.611000000003</v>
      </c>
      <c r="L26" s="74">
        <f t="shared" si="5"/>
        <v>26708.371</v>
      </c>
      <c r="M26" s="74">
        <f t="shared" si="5"/>
        <v>57417.78388899999</v>
      </c>
      <c r="N26" s="74">
        <f t="shared" si="5"/>
        <v>16101.042000000001</v>
      </c>
      <c r="O26" s="74">
        <f t="shared" si="5"/>
        <v>17801.169999999995</v>
      </c>
      <c r="P26" s="74">
        <f t="shared" si="5"/>
        <v>24514.399999999998</v>
      </c>
      <c r="Q26" s="74">
        <f>+Q24-Q25</f>
        <v>58416.612</v>
      </c>
    </row>
    <row r="27" spans="1:5" ht="12.75">
      <c r="A27" s="19" t="s">
        <v>106</v>
      </c>
      <c r="B27" s="75"/>
      <c r="C27" s="75"/>
      <c r="D27" s="75"/>
      <c r="E27" s="75"/>
    </row>
    <row r="28" spans="1:5" ht="12.75">
      <c r="A28" s="19"/>
      <c r="B28" s="75"/>
      <c r="C28" s="75"/>
      <c r="D28" s="75"/>
      <c r="E28" s="75"/>
    </row>
    <row r="29" spans="1:5" ht="12.75">
      <c r="A29" s="19"/>
      <c r="B29" s="75"/>
      <c r="C29" s="75"/>
      <c r="D29" s="75"/>
      <c r="E29" s="75"/>
    </row>
    <row r="30" spans="1:17" ht="12.75">
      <c r="A30" s="2" t="s">
        <v>82</v>
      </c>
      <c r="B30" s="76"/>
      <c r="M30" s="3"/>
      <c r="Q30" s="77" t="s">
        <v>107</v>
      </c>
    </row>
    <row r="31" spans="1:17" ht="12.75" customHeight="1">
      <c r="A31" s="89" t="s">
        <v>19</v>
      </c>
      <c r="B31" s="84" t="s">
        <v>8</v>
      </c>
      <c r="C31" s="84"/>
      <c r="D31" s="84"/>
      <c r="E31" s="84"/>
      <c r="F31" s="84" t="s">
        <v>77</v>
      </c>
      <c r="G31" s="84"/>
      <c r="H31" s="84"/>
      <c r="I31" s="84"/>
      <c r="J31" s="84" t="s">
        <v>81</v>
      </c>
      <c r="K31" s="84"/>
      <c r="L31" s="84"/>
      <c r="M31" s="84"/>
      <c r="N31" s="84" t="s">
        <v>103</v>
      </c>
      <c r="O31" s="84"/>
      <c r="P31" s="84"/>
      <c r="Q31" s="84"/>
    </row>
    <row r="32" spans="1:17" ht="12.75">
      <c r="A32" s="89"/>
      <c r="B32" s="31" t="s">
        <v>5</v>
      </c>
      <c r="C32" s="31" t="s">
        <v>6</v>
      </c>
      <c r="D32" s="31" t="s">
        <v>7</v>
      </c>
      <c r="E32" s="31" t="s">
        <v>99</v>
      </c>
      <c r="F32" s="31" t="s">
        <v>74</v>
      </c>
      <c r="G32" s="31" t="s">
        <v>75</v>
      </c>
      <c r="H32" s="31" t="s">
        <v>76</v>
      </c>
      <c r="I32" s="31" t="s">
        <v>99</v>
      </c>
      <c r="J32" s="31" t="s">
        <v>78</v>
      </c>
      <c r="K32" s="31" t="s">
        <v>79</v>
      </c>
      <c r="L32" s="31" t="s">
        <v>80</v>
      </c>
      <c r="M32" s="31" t="s">
        <v>99</v>
      </c>
      <c r="N32" s="31" t="s">
        <v>100</v>
      </c>
      <c r="O32" s="31" t="s">
        <v>101</v>
      </c>
      <c r="P32" s="31" t="s">
        <v>102</v>
      </c>
      <c r="Q32" s="31" t="s">
        <v>99</v>
      </c>
    </row>
    <row r="33" spans="1:17" ht="12.75">
      <c r="A33" s="32" t="s">
        <v>95</v>
      </c>
      <c r="B33" s="12">
        <v>13173.73787352</v>
      </c>
      <c r="C33" s="12">
        <v>14452.545602</v>
      </c>
      <c r="D33" s="12">
        <v>13745.436403149999</v>
      </c>
      <c r="E33" s="12">
        <f>SUM(B33:D33)</f>
        <v>41371.71987867</v>
      </c>
      <c r="F33" s="12">
        <v>14597.844154</v>
      </c>
      <c r="G33" s="12">
        <v>15608.1</v>
      </c>
      <c r="H33" s="12">
        <v>15243.1</v>
      </c>
      <c r="I33" s="12">
        <f>SUM(F33:H33)</f>
        <v>45449.044154</v>
      </c>
      <c r="J33" s="12">
        <v>16053.401752</v>
      </c>
      <c r="K33" s="12">
        <v>14488.11</v>
      </c>
      <c r="L33" s="12">
        <v>14684.8</v>
      </c>
      <c r="M33" s="13">
        <f>SUM(J33:L33)</f>
        <v>45226.311751999994</v>
      </c>
      <c r="N33" s="12">
        <v>16004.57</v>
      </c>
      <c r="O33" s="12">
        <v>16223.27</v>
      </c>
      <c r="P33" s="12">
        <v>14851.2</v>
      </c>
      <c r="Q33" s="13">
        <f>SUM(N33:P33)</f>
        <v>47079.04</v>
      </c>
    </row>
    <row r="34" spans="1:17" ht="12.75">
      <c r="A34" s="50" t="s">
        <v>20</v>
      </c>
      <c r="B34" s="12">
        <v>1214.09148905</v>
      </c>
      <c r="C34" s="12">
        <v>1518.305137</v>
      </c>
      <c r="D34" s="12">
        <v>1983.791982</v>
      </c>
      <c r="E34" s="12">
        <f aca="true" t="shared" si="6" ref="E34:E52">SUM(B34:D34)</f>
        <v>4716.18860805</v>
      </c>
      <c r="F34" s="12">
        <v>1649.967891</v>
      </c>
      <c r="G34" s="12">
        <v>1751.976015</v>
      </c>
      <c r="H34" s="12">
        <v>2044.5</v>
      </c>
      <c r="I34" s="12">
        <f aca="true" t="shared" si="7" ref="I34:I52">SUM(F34:H34)</f>
        <v>5446.443906</v>
      </c>
      <c r="J34" s="12">
        <v>2079.988716</v>
      </c>
      <c r="K34" s="12">
        <v>2026.14</v>
      </c>
      <c r="L34" s="12">
        <v>2331.82</v>
      </c>
      <c r="M34" s="13">
        <f aca="true" t="shared" si="8" ref="M34:M52">SUM(J34:L34)</f>
        <v>6437.948716000001</v>
      </c>
      <c r="N34" s="12">
        <v>2085.07</v>
      </c>
      <c r="O34" s="12">
        <v>1643.21</v>
      </c>
      <c r="P34" s="12">
        <v>1281.82</v>
      </c>
      <c r="Q34" s="13">
        <f aca="true" t="shared" si="9" ref="Q34:Q52">SUM(N34:P34)</f>
        <v>5010.1</v>
      </c>
    </row>
    <row r="35" spans="1:17" ht="12.75">
      <c r="A35" s="32" t="s">
        <v>21</v>
      </c>
      <c r="B35" s="12">
        <v>39.475535</v>
      </c>
      <c r="C35" s="12">
        <v>30.297117</v>
      </c>
      <c r="D35" s="12">
        <v>39.7367725</v>
      </c>
      <c r="E35" s="12">
        <f t="shared" si="6"/>
        <v>109.5094245</v>
      </c>
      <c r="F35" s="12">
        <v>41.356501</v>
      </c>
      <c r="G35" s="12">
        <v>35.822144</v>
      </c>
      <c r="H35" s="12">
        <v>31.2</v>
      </c>
      <c r="I35" s="12">
        <f t="shared" si="7"/>
        <v>108.378645</v>
      </c>
      <c r="J35" s="12">
        <v>21.911457</v>
      </c>
      <c r="K35" s="12">
        <v>50.03</v>
      </c>
      <c r="L35" s="12">
        <v>33.87</v>
      </c>
      <c r="M35" s="13">
        <f t="shared" si="8"/>
        <v>105.81145699999999</v>
      </c>
      <c r="N35" s="12">
        <v>31.22</v>
      </c>
      <c r="O35" s="12">
        <v>37.36</v>
      </c>
      <c r="P35" s="12">
        <v>30.73</v>
      </c>
      <c r="Q35" s="13">
        <f t="shared" si="9"/>
        <v>99.31</v>
      </c>
    </row>
    <row r="36" spans="1:17" ht="12.75">
      <c r="A36" s="50" t="s">
        <v>22</v>
      </c>
      <c r="B36" s="12">
        <v>83.255464</v>
      </c>
      <c r="C36" s="12">
        <v>110.133538</v>
      </c>
      <c r="D36" s="12">
        <v>84.8625279</v>
      </c>
      <c r="E36" s="12">
        <f t="shared" si="6"/>
        <v>278.25152990000004</v>
      </c>
      <c r="F36" s="12">
        <v>86.076664</v>
      </c>
      <c r="G36" s="12">
        <v>108.360395</v>
      </c>
      <c r="H36" s="12">
        <v>108.8</v>
      </c>
      <c r="I36" s="12">
        <f t="shared" si="7"/>
        <v>303.237059</v>
      </c>
      <c r="J36" s="12">
        <v>57.121751</v>
      </c>
      <c r="K36" s="12">
        <v>53.48</v>
      </c>
      <c r="L36" s="12">
        <v>66.56</v>
      </c>
      <c r="M36" s="13">
        <f t="shared" si="8"/>
        <v>177.161751</v>
      </c>
      <c r="N36" s="12">
        <v>55.1</v>
      </c>
      <c r="O36" s="12">
        <v>62.148</v>
      </c>
      <c r="P36" s="12">
        <v>52.64</v>
      </c>
      <c r="Q36" s="13">
        <f t="shared" si="9"/>
        <v>169.888</v>
      </c>
    </row>
    <row r="37" spans="1:17" ht="12.75">
      <c r="A37" s="32" t="s">
        <v>23</v>
      </c>
      <c r="B37" s="12">
        <v>61.401431</v>
      </c>
      <c r="C37" s="12">
        <v>65.159707</v>
      </c>
      <c r="D37" s="12">
        <v>88.17657679999999</v>
      </c>
      <c r="E37" s="12">
        <f t="shared" si="6"/>
        <v>214.7377148</v>
      </c>
      <c r="F37" s="12">
        <v>109.925059</v>
      </c>
      <c r="G37" s="12">
        <v>141.368686</v>
      </c>
      <c r="H37" s="12">
        <v>110.9</v>
      </c>
      <c r="I37" s="12">
        <f t="shared" si="7"/>
        <v>362.19374500000004</v>
      </c>
      <c r="J37" s="12">
        <v>134.19378</v>
      </c>
      <c r="K37" s="12">
        <v>135.42</v>
      </c>
      <c r="L37" s="12">
        <v>117.81</v>
      </c>
      <c r="M37" s="13">
        <f t="shared" si="8"/>
        <v>387.42378</v>
      </c>
      <c r="N37" s="12">
        <v>94.46</v>
      </c>
      <c r="O37" s="12">
        <v>111.366</v>
      </c>
      <c r="P37" s="12">
        <v>96.93</v>
      </c>
      <c r="Q37" s="13">
        <f t="shared" si="9"/>
        <v>302.756</v>
      </c>
    </row>
    <row r="38" spans="1:17" ht="12.75">
      <c r="A38" s="32" t="s">
        <v>24</v>
      </c>
      <c r="B38" s="12">
        <v>92.79901104999999</v>
      </c>
      <c r="C38" s="12">
        <v>77.174385</v>
      </c>
      <c r="D38" s="12">
        <v>92.02264075</v>
      </c>
      <c r="E38" s="12">
        <f t="shared" si="6"/>
        <v>261.99603679999996</v>
      </c>
      <c r="F38" s="12">
        <v>100.70454</v>
      </c>
      <c r="G38" s="12">
        <v>96.314228</v>
      </c>
      <c r="H38" s="12">
        <v>89.8</v>
      </c>
      <c r="I38" s="12">
        <f t="shared" si="7"/>
        <v>286.818768</v>
      </c>
      <c r="J38" s="12">
        <v>78.927823</v>
      </c>
      <c r="K38" s="12">
        <v>56.69</v>
      </c>
      <c r="L38" s="12">
        <v>92.57</v>
      </c>
      <c r="M38" s="13">
        <f t="shared" si="8"/>
        <v>228.18782299999998</v>
      </c>
      <c r="N38" s="12">
        <v>58.7</v>
      </c>
      <c r="O38" s="12">
        <v>105.59</v>
      </c>
      <c r="P38" s="12">
        <v>95.21</v>
      </c>
      <c r="Q38" s="13">
        <f t="shared" si="9"/>
        <v>259.5</v>
      </c>
    </row>
    <row r="39" spans="1:17" ht="12.75">
      <c r="A39" s="50" t="s">
        <v>25</v>
      </c>
      <c r="B39" s="12">
        <v>77.36019275</v>
      </c>
      <c r="C39" s="12">
        <v>91.442648</v>
      </c>
      <c r="D39" s="12">
        <v>78.0100795</v>
      </c>
      <c r="E39" s="12">
        <f t="shared" si="6"/>
        <v>246.81292025</v>
      </c>
      <c r="F39" s="12">
        <v>73.73148</v>
      </c>
      <c r="G39" s="12">
        <v>66.7022</v>
      </c>
      <c r="H39" s="12">
        <v>103.6</v>
      </c>
      <c r="I39" s="12">
        <f t="shared" si="7"/>
        <v>244.03368</v>
      </c>
      <c r="J39" s="12">
        <v>78.448787</v>
      </c>
      <c r="K39" s="12">
        <v>80.743</v>
      </c>
      <c r="L39" s="12">
        <v>95.18</v>
      </c>
      <c r="M39" s="13">
        <f t="shared" si="8"/>
        <v>254.37178699999998</v>
      </c>
      <c r="N39" s="12">
        <v>75.53</v>
      </c>
      <c r="O39" s="12">
        <v>79.55</v>
      </c>
      <c r="P39" s="12">
        <v>105.21</v>
      </c>
      <c r="Q39" s="13">
        <f t="shared" si="9"/>
        <v>260.28999999999996</v>
      </c>
    </row>
    <row r="40" spans="1:17" ht="12.75">
      <c r="A40" s="32" t="s">
        <v>26</v>
      </c>
      <c r="B40" s="12">
        <v>602.93614255</v>
      </c>
      <c r="C40" s="12">
        <v>765.633457</v>
      </c>
      <c r="D40" s="12">
        <v>914.421083</v>
      </c>
      <c r="E40" s="12">
        <f t="shared" si="6"/>
        <v>2282.99068255</v>
      </c>
      <c r="F40" s="12">
        <v>1022.998512</v>
      </c>
      <c r="G40" s="12">
        <v>1047.942932</v>
      </c>
      <c r="H40" s="12">
        <v>1173.8</v>
      </c>
      <c r="I40" s="12">
        <f t="shared" si="7"/>
        <v>3244.7414440000002</v>
      </c>
      <c r="J40" s="12">
        <v>1474.423739</v>
      </c>
      <c r="K40" s="12">
        <v>1173.99</v>
      </c>
      <c r="L40" s="12">
        <v>1109.94</v>
      </c>
      <c r="M40" s="13">
        <f t="shared" si="8"/>
        <v>3758.353739</v>
      </c>
      <c r="N40" s="12">
        <v>930.97</v>
      </c>
      <c r="O40" s="12">
        <v>892.42</v>
      </c>
      <c r="P40" s="12">
        <v>1122.84</v>
      </c>
      <c r="Q40" s="13">
        <f t="shared" si="9"/>
        <v>2946.2299999999996</v>
      </c>
    </row>
    <row r="41" spans="1:17" ht="12.75">
      <c r="A41" s="32" t="s">
        <v>27</v>
      </c>
      <c r="B41" s="12">
        <v>8.57106335</v>
      </c>
      <c r="C41" s="12">
        <v>9.379215</v>
      </c>
      <c r="D41" s="12">
        <v>10.8065023</v>
      </c>
      <c r="E41" s="12">
        <f t="shared" si="6"/>
        <v>28.756780649999996</v>
      </c>
      <c r="F41" s="12">
        <v>15.191896</v>
      </c>
      <c r="G41" s="12">
        <v>14.465459</v>
      </c>
      <c r="H41" s="12">
        <v>45.2</v>
      </c>
      <c r="I41" s="12">
        <f t="shared" si="7"/>
        <v>74.857355</v>
      </c>
      <c r="J41" s="12">
        <v>39.587842</v>
      </c>
      <c r="K41" s="12">
        <v>24.044</v>
      </c>
      <c r="L41" s="12">
        <v>9.461</v>
      </c>
      <c r="M41" s="13">
        <f t="shared" si="8"/>
        <v>73.092842</v>
      </c>
      <c r="N41" s="12">
        <v>13.82</v>
      </c>
      <c r="O41" s="12">
        <v>18.4</v>
      </c>
      <c r="P41" s="12">
        <v>14.51</v>
      </c>
      <c r="Q41" s="13">
        <f t="shared" si="9"/>
        <v>46.73</v>
      </c>
    </row>
    <row r="42" spans="1:17" ht="12.75">
      <c r="A42" s="32" t="s">
        <v>28</v>
      </c>
      <c r="B42" s="12">
        <v>131.12240434999998</v>
      </c>
      <c r="C42" s="12">
        <v>186.325669</v>
      </c>
      <c r="D42" s="12">
        <v>177.425239</v>
      </c>
      <c r="E42" s="12">
        <f t="shared" si="6"/>
        <v>494.87331235</v>
      </c>
      <c r="F42" s="12">
        <v>130.51695</v>
      </c>
      <c r="G42" s="12">
        <v>178.934046</v>
      </c>
      <c r="H42" s="12">
        <v>130.1</v>
      </c>
      <c r="I42" s="12">
        <f t="shared" si="7"/>
        <v>439.55099600000005</v>
      </c>
      <c r="J42" s="12">
        <v>129.485828</v>
      </c>
      <c r="K42" s="12">
        <v>178.295</v>
      </c>
      <c r="L42" s="12">
        <v>120.21</v>
      </c>
      <c r="M42" s="13">
        <f t="shared" si="8"/>
        <v>427.99082799999996</v>
      </c>
      <c r="N42" s="12">
        <v>192.3</v>
      </c>
      <c r="O42" s="12">
        <v>147.81</v>
      </c>
      <c r="P42" s="12">
        <v>127.23</v>
      </c>
      <c r="Q42" s="13">
        <f t="shared" si="9"/>
        <v>467.34000000000003</v>
      </c>
    </row>
    <row r="43" spans="1:17" ht="12.75">
      <c r="A43" s="32" t="s">
        <v>29</v>
      </c>
      <c r="B43" s="12">
        <v>371.9702985</v>
      </c>
      <c r="C43" s="12">
        <v>353.897687</v>
      </c>
      <c r="D43" s="12">
        <v>346.5190858</v>
      </c>
      <c r="E43" s="12">
        <f t="shared" si="6"/>
        <v>1072.3870713000001</v>
      </c>
      <c r="F43" s="12">
        <v>423.682048</v>
      </c>
      <c r="G43" s="12">
        <v>428.558395</v>
      </c>
      <c r="H43" s="12">
        <v>493.9</v>
      </c>
      <c r="I43" s="12">
        <f t="shared" si="7"/>
        <v>1346.140443</v>
      </c>
      <c r="J43" s="12">
        <v>382.107139</v>
      </c>
      <c r="K43" s="12">
        <v>383.65</v>
      </c>
      <c r="L43" s="12">
        <v>339.55</v>
      </c>
      <c r="M43" s="13">
        <f t="shared" si="8"/>
        <v>1105.307139</v>
      </c>
      <c r="N43" s="12">
        <v>410.23</v>
      </c>
      <c r="O43" s="12">
        <v>336.3</v>
      </c>
      <c r="P43" s="12">
        <v>415.1</v>
      </c>
      <c r="Q43" s="13">
        <f t="shared" si="9"/>
        <v>1161.63</v>
      </c>
    </row>
    <row r="44" spans="1:17" ht="12.75">
      <c r="A44" s="32" t="s">
        <v>30</v>
      </c>
      <c r="B44" s="12">
        <v>99.0963257</v>
      </c>
      <c r="C44" s="12">
        <v>116.221749</v>
      </c>
      <c r="D44" s="12">
        <v>257.49586275</v>
      </c>
      <c r="E44" s="12">
        <f t="shared" si="6"/>
        <v>472.81393745</v>
      </c>
      <c r="F44" s="12">
        <v>262.27006</v>
      </c>
      <c r="G44" s="12">
        <v>334.491394</v>
      </c>
      <c r="H44" s="12">
        <v>979.4</v>
      </c>
      <c r="I44" s="12">
        <f t="shared" si="7"/>
        <v>1576.161454</v>
      </c>
      <c r="J44" s="12">
        <v>396.044834</v>
      </c>
      <c r="K44" s="12">
        <v>492.43</v>
      </c>
      <c r="L44" s="12">
        <v>123.28</v>
      </c>
      <c r="M44" s="13">
        <f t="shared" si="8"/>
        <v>1011.754834</v>
      </c>
      <c r="N44" s="12">
        <v>550.48</v>
      </c>
      <c r="O44" s="12">
        <v>88.62</v>
      </c>
      <c r="P44" s="12">
        <v>229.69</v>
      </c>
      <c r="Q44" s="13">
        <f t="shared" si="9"/>
        <v>868.79</v>
      </c>
    </row>
    <row r="45" spans="1:17" ht="12.75">
      <c r="A45" s="32" t="s">
        <v>31</v>
      </c>
      <c r="B45" s="12">
        <v>115.65313</v>
      </c>
      <c r="C45" s="12">
        <v>116.779302</v>
      </c>
      <c r="D45" s="12">
        <v>109.4929325</v>
      </c>
      <c r="E45" s="12">
        <f t="shared" si="6"/>
        <v>341.9253645</v>
      </c>
      <c r="F45" s="12">
        <v>154.05178</v>
      </c>
      <c r="G45" s="12">
        <v>216.490778</v>
      </c>
      <c r="H45" s="12">
        <v>208.3</v>
      </c>
      <c r="I45" s="12">
        <f t="shared" si="7"/>
        <v>578.842558</v>
      </c>
      <c r="J45" s="12">
        <v>136.756097</v>
      </c>
      <c r="K45" s="12">
        <v>161.5</v>
      </c>
      <c r="L45" s="12">
        <v>130.62</v>
      </c>
      <c r="M45" s="13">
        <f t="shared" si="8"/>
        <v>428.876097</v>
      </c>
      <c r="N45" s="12">
        <v>120.57</v>
      </c>
      <c r="O45" s="12">
        <v>151.33</v>
      </c>
      <c r="P45" s="12">
        <v>153.65</v>
      </c>
      <c r="Q45" s="13">
        <f t="shared" si="9"/>
        <v>425.54999999999995</v>
      </c>
    </row>
    <row r="46" spans="1:17" ht="12.75">
      <c r="A46" s="34" t="s">
        <v>32</v>
      </c>
      <c r="B46" s="12">
        <v>995.1572377</v>
      </c>
      <c r="C46" s="12">
        <v>993.457559</v>
      </c>
      <c r="D46" s="12">
        <v>1416.73299915</v>
      </c>
      <c r="E46" s="12">
        <f t="shared" si="6"/>
        <v>3405.34779585</v>
      </c>
      <c r="F46" s="12">
        <v>1384.445122</v>
      </c>
      <c r="G46" s="12">
        <v>1447.016078</v>
      </c>
      <c r="H46" s="12">
        <v>1227</v>
      </c>
      <c r="I46" s="12">
        <f t="shared" si="7"/>
        <v>4058.4612</v>
      </c>
      <c r="J46" s="12">
        <v>1473.147615</v>
      </c>
      <c r="K46" s="12">
        <v>989.94</v>
      </c>
      <c r="L46" s="12">
        <v>1286.93</v>
      </c>
      <c r="M46" s="13">
        <f t="shared" si="8"/>
        <v>3750.0176150000007</v>
      </c>
      <c r="N46" s="12">
        <v>1372.76</v>
      </c>
      <c r="O46" s="12">
        <v>1354.32</v>
      </c>
      <c r="P46" s="12">
        <v>1099.19</v>
      </c>
      <c r="Q46" s="13">
        <f t="shared" si="9"/>
        <v>3826.27</v>
      </c>
    </row>
    <row r="47" spans="1:17" ht="12.75">
      <c r="A47" s="32" t="s">
        <v>33</v>
      </c>
      <c r="B47" s="12">
        <v>18.2407059</v>
      </c>
      <c r="C47" s="12">
        <v>27.754856</v>
      </c>
      <c r="D47" s="12">
        <v>27.1542262</v>
      </c>
      <c r="E47" s="12">
        <f t="shared" si="6"/>
        <v>73.1497881</v>
      </c>
      <c r="F47" s="12">
        <v>61.040317</v>
      </c>
      <c r="G47" s="12">
        <v>62.099669</v>
      </c>
      <c r="H47" s="12">
        <v>58.2</v>
      </c>
      <c r="I47" s="12">
        <f t="shared" si="7"/>
        <v>181.339986</v>
      </c>
      <c r="J47" s="12">
        <v>65.253951</v>
      </c>
      <c r="K47" s="12">
        <v>55.83</v>
      </c>
      <c r="L47" s="12">
        <v>79.54</v>
      </c>
      <c r="M47" s="13">
        <f t="shared" si="8"/>
        <v>200.623951</v>
      </c>
      <c r="N47" s="12">
        <v>78.94</v>
      </c>
      <c r="O47" s="12">
        <v>65.794</v>
      </c>
      <c r="P47" s="12">
        <v>66.25</v>
      </c>
      <c r="Q47" s="13">
        <f t="shared" si="9"/>
        <v>210.98399999999998</v>
      </c>
    </row>
    <row r="48" spans="1:17" ht="12.75">
      <c r="A48" s="32" t="s">
        <v>34</v>
      </c>
      <c r="B48" s="12">
        <v>75.49486275</v>
      </c>
      <c r="C48" s="12">
        <v>123.226445</v>
      </c>
      <c r="D48" s="12">
        <v>129.006359</v>
      </c>
      <c r="E48" s="12">
        <f t="shared" si="6"/>
        <v>327.72766675</v>
      </c>
      <c r="F48" s="12">
        <v>105.440793</v>
      </c>
      <c r="G48" s="12">
        <v>111.550175</v>
      </c>
      <c r="H48" s="12">
        <v>105.2</v>
      </c>
      <c r="I48" s="12">
        <f t="shared" si="7"/>
        <v>322.190968</v>
      </c>
      <c r="J48" s="12">
        <v>106.05218</v>
      </c>
      <c r="K48" s="12">
        <v>112.05</v>
      </c>
      <c r="L48" s="12">
        <v>157.36</v>
      </c>
      <c r="M48" s="13">
        <f t="shared" si="8"/>
        <v>375.46218</v>
      </c>
      <c r="N48" s="12">
        <v>159.08</v>
      </c>
      <c r="O48" s="12">
        <v>94.204</v>
      </c>
      <c r="P48" s="12">
        <v>67.44</v>
      </c>
      <c r="Q48" s="13">
        <f t="shared" si="9"/>
        <v>320.724</v>
      </c>
    </row>
    <row r="49" spans="1:17" ht="12.75">
      <c r="A49" s="34" t="s">
        <v>35</v>
      </c>
      <c r="B49" s="12">
        <v>14.709351</v>
      </c>
      <c r="C49" s="12">
        <v>26.435196</v>
      </c>
      <c r="D49" s="12">
        <v>30.033625</v>
      </c>
      <c r="E49" s="12">
        <f t="shared" si="6"/>
        <v>71.178172</v>
      </c>
      <c r="F49" s="12">
        <v>31.55878</v>
      </c>
      <c r="G49" s="12">
        <v>21.461967</v>
      </c>
      <c r="H49" s="12">
        <v>20.8</v>
      </c>
      <c r="I49" s="12">
        <f t="shared" si="7"/>
        <v>73.820747</v>
      </c>
      <c r="J49" s="12">
        <v>17.151535</v>
      </c>
      <c r="K49" s="12">
        <v>23.27</v>
      </c>
      <c r="L49" s="12">
        <v>25.46</v>
      </c>
      <c r="M49" s="13">
        <f t="shared" si="8"/>
        <v>65.881535</v>
      </c>
      <c r="N49" s="12">
        <v>21.29</v>
      </c>
      <c r="O49" s="12">
        <v>24.34</v>
      </c>
      <c r="P49" s="12">
        <v>31.66</v>
      </c>
      <c r="Q49" s="13">
        <f t="shared" si="9"/>
        <v>77.28999999999999</v>
      </c>
    </row>
    <row r="50" spans="1:17" ht="12.75">
      <c r="A50" s="34" t="s">
        <v>36</v>
      </c>
      <c r="B50" s="12">
        <v>123.57471615</v>
      </c>
      <c r="C50" s="12">
        <v>27.101384</v>
      </c>
      <c r="D50" s="12">
        <v>74.33295190000001</v>
      </c>
      <c r="E50" s="12">
        <f t="shared" si="6"/>
        <v>225.00905205</v>
      </c>
      <c r="F50" s="12">
        <v>56.257085</v>
      </c>
      <c r="G50" s="12">
        <v>41.443321</v>
      </c>
      <c r="H50" s="12">
        <v>53.9</v>
      </c>
      <c r="I50" s="12">
        <f t="shared" si="7"/>
        <v>151.600406</v>
      </c>
      <c r="J50" s="12">
        <v>52.217189</v>
      </c>
      <c r="K50" s="12">
        <v>36.15</v>
      </c>
      <c r="L50" s="12">
        <v>155.39</v>
      </c>
      <c r="M50" s="13">
        <f t="shared" si="8"/>
        <v>243.75718899999998</v>
      </c>
      <c r="N50" s="12">
        <v>122</v>
      </c>
      <c r="O50" s="12">
        <v>42.73</v>
      </c>
      <c r="P50" s="12">
        <v>82.92</v>
      </c>
      <c r="Q50" s="13">
        <f t="shared" si="9"/>
        <v>247.64999999999998</v>
      </c>
    </row>
    <row r="51" spans="1:17" ht="12.75">
      <c r="A51" s="32" t="s">
        <v>37</v>
      </c>
      <c r="B51" s="12">
        <v>481.81151012</v>
      </c>
      <c r="C51" s="12">
        <v>437.340143</v>
      </c>
      <c r="D51" s="12">
        <v>457.0821625</v>
      </c>
      <c r="E51" s="12">
        <f t="shared" si="6"/>
        <v>1376.2338156199999</v>
      </c>
      <c r="F51" s="12">
        <v>468.718953</v>
      </c>
      <c r="G51" s="12">
        <v>449.960935</v>
      </c>
      <c r="H51" s="12">
        <v>492.8</v>
      </c>
      <c r="I51" s="12">
        <f t="shared" si="7"/>
        <v>1411.479888</v>
      </c>
      <c r="J51" s="12">
        <v>491.738335</v>
      </c>
      <c r="K51" s="12">
        <v>515.27</v>
      </c>
      <c r="L51" s="12">
        <v>416.61</v>
      </c>
      <c r="M51" s="13">
        <f t="shared" si="8"/>
        <v>1423.6183350000001</v>
      </c>
      <c r="N51" s="12">
        <v>472.55</v>
      </c>
      <c r="O51" s="12">
        <v>411.52</v>
      </c>
      <c r="P51" s="12">
        <v>410.32</v>
      </c>
      <c r="Q51" s="13">
        <f t="shared" si="9"/>
        <v>1294.3899999999999</v>
      </c>
    </row>
    <row r="52" spans="1:17" ht="12.75">
      <c r="A52" s="32" t="s">
        <v>38</v>
      </c>
      <c r="B52" s="12">
        <v>27.850888899999998</v>
      </c>
      <c r="C52" s="12">
        <v>40.497283</v>
      </c>
      <c r="D52" s="12">
        <v>54.77260935</v>
      </c>
      <c r="E52" s="12">
        <f t="shared" si="6"/>
        <v>123.12078125</v>
      </c>
      <c r="F52" s="12">
        <v>28.653387</v>
      </c>
      <c r="G52" s="12">
        <v>25.809887</v>
      </c>
      <c r="H52" s="12">
        <v>28.2</v>
      </c>
      <c r="I52" s="12">
        <f t="shared" si="7"/>
        <v>82.663274</v>
      </c>
      <c r="J52" s="12">
        <v>27.266892</v>
      </c>
      <c r="K52" s="12">
        <v>35.2</v>
      </c>
      <c r="L52" s="12">
        <v>29.7</v>
      </c>
      <c r="M52" s="13">
        <f t="shared" si="8"/>
        <v>92.166892</v>
      </c>
      <c r="N52" s="12">
        <v>28.95</v>
      </c>
      <c r="O52" s="12">
        <v>37.38</v>
      </c>
      <c r="P52" s="12">
        <v>29.54</v>
      </c>
      <c r="Q52" s="13">
        <f t="shared" si="9"/>
        <v>95.87</v>
      </c>
    </row>
    <row r="53" spans="1:17" ht="12.75">
      <c r="A53" s="14" t="s">
        <v>108</v>
      </c>
      <c r="B53" s="74">
        <f>SUM(B33:B52)</f>
        <v>17808.309633340003</v>
      </c>
      <c r="C53" s="74">
        <f>SUM(C33:C52)</f>
        <v>19569.108079000005</v>
      </c>
      <c r="D53" s="74">
        <f>SUM(D33:D52)</f>
        <v>20117.31262105</v>
      </c>
      <c r="E53" s="74">
        <f aca="true" t="shared" si="10" ref="E53:P53">SUM(E33:E52)</f>
        <v>57494.730333390005</v>
      </c>
      <c r="F53" s="74">
        <f t="shared" si="10"/>
        <v>20804.431972</v>
      </c>
      <c r="G53" s="74">
        <f t="shared" si="10"/>
        <v>22188.868703999997</v>
      </c>
      <c r="H53" s="74">
        <f t="shared" si="10"/>
        <v>22748.7</v>
      </c>
      <c r="I53" s="74">
        <f t="shared" si="10"/>
        <v>65742.00067599998</v>
      </c>
      <c r="J53" s="74">
        <f t="shared" si="10"/>
        <v>23295.227242</v>
      </c>
      <c r="K53" s="74">
        <f t="shared" si="10"/>
        <v>21072.232</v>
      </c>
      <c r="L53" s="74">
        <f t="shared" si="10"/>
        <v>21406.660999999996</v>
      </c>
      <c r="M53" s="74">
        <f t="shared" si="10"/>
        <v>65774.12024199999</v>
      </c>
      <c r="N53" s="74">
        <f t="shared" si="10"/>
        <v>22878.589999999997</v>
      </c>
      <c r="O53" s="74">
        <f t="shared" si="10"/>
        <v>21927.662000000008</v>
      </c>
      <c r="P53" s="74">
        <f t="shared" si="10"/>
        <v>20364.07999999999</v>
      </c>
      <c r="Q53" s="74">
        <f>SUM(Q33:Q52)</f>
        <v>65170.332</v>
      </c>
    </row>
    <row r="54" spans="1:17" ht="12.75" customHeight="1">
      <c r="A54" s="73" t="s">
        <v>97</v>
      </c>
      <c r="B54" s="12">
        <v>751.27368</v>
      </c>
      <c r="C54" s="12">
        <v>1878.215382</v>
      </c>
      <c r="D54" s="12">
        <v>826.363935</v>
      </c>
      <c r="E54" s="12">
        <f>SUM(B54:D54)</f>
        <v>3455.852997</v>
      </c>
      <c r="F54" s="12">
        <v>740.403018</v>
      </c>
      <c r="G54" s="12">
        <v>859.1</v>
      </c>
      <c r="H54" s="12">
        <v>501.9</v>
      </c>
      <c r="I54" s="12">
        <f>SUM(F54:H54)</f>
        <v>2101.403018</v>
      </c>
      <c r="J54" s="12">
        <v>737.7</v>
      </c>
      <c r="K54" s="12">
        <v>2323.1</v>
      </c>
      <c r="L54" s="12">
        <v>145.1</v>
      </c>
      <c r="M54" s="13">
        <f>SUM(J54:L54)</f>
        <v>3205.9</v>
      </c>
      <c r="N54" s="12">
        <v>1831.47</v>
      </c>
      <c r="O54" s="12">
        <v>134.54</v>
      </c>
      <c r="P54" s="12">
        <v>3209.6</v>
      </c>
      <c r="Q54" s="13">
        <f>SUM(N54:P54)</f>
        <v>5175.61</v>
      </c>
    </row>
    <row r="55" spans="1:17" ht="12.75">
      <c r="A55" s="14" t="s">
        <v>109</v>
      </c>
      <c r="B55" s="74">
        <f>B53-B54</f>
        <v>17057.035953340004</v>
      </c>
      <c r="C55" s="74">
        <f>C53-C54</f>
        <v>17690.892697000007</v>
      </c>
      <c r="D55" s="74">
        <f>D53-D54</f>
        <v>19290.94868605</v>
      </c>
      <c r="E55" s="74">
        <f aca="true" t="shared" si="11" ref="E55:P55">+E53-E54</f>
        <v>54038.87733639</v>
      </c>
      <c r="F55" s="74">
        <f t="shared" si="11"/>
        <v>20064.028953999998</v>
      </c>
      <c r="G55" s="74">
        <f t="shared" si="11"/>
        <v>21329.768704</v>
      </c>
      <c r="H55" s="74">
        <f t="shared" si="11"/>
        <v>22246.8</v>
      </c>
      <c r="I55" s="74">
        <f t="shared" si="11"/>
        <v>63640.597657999984</v>
      </c>
      <c r="J55" s="74">
        <f t="shared" si="11"/>
        <v>22557.527242</v>
      </c>
      <c r="K55" s="74">
        <f t="shared" si="11"/>
        <v>18749.132</v>
      </c>
      <c r="L55" s="74">
        <f t="shared" si="11"/>
        <v>21261.560999999998</v>
      </c>
      <c r="M55" s="74">
        <f t="shared" si="11"/>
        <v>62568.22024199999</v>
      </c>
      <c r="N55" s="74">
        <f t="shared" si="11"/>
        <v>21047.119999999995</v>
      </c>
      <c r="O55" s="74">
        <f t="shared" si="11"/>
        <v>21793.122000000007</v>
      </c>
      <c r="P55" s="74">
        <f t="shared" si="11"/>
        <v>17154.479999999992</v>
      </c>
      <c r="Q55" s="74">
        <f>+Q53-Q54</f>
        <v>59994.722</v>
      </c>
    </row>
    <row r="56" spans="1:17" ht="12.75">
      <c r="A56" s="61" t="s">
        <v>96</v>
      </c>
      <c r="B56" s="60">
        <v>0</v>
      </c>
      <c r="C56" s="60">
        <v>0</v>
      </c>
      <c r="D56" s="60">
        <v>0</v>
      </c>
      <c r="E56" s="60">
        <f>SUM(B56:D56)</f>
        <v>0</v>
      </c>
      <c r="F56" s="60">
        <v>0</v>
      </c>
      <c r="G56" s="60">
        <v>0</v>
      </c>
      <c r="H56" s="60">
        <v>0</v>
      </c>
      <c r="I56" s="60">
        <f>SUM(F56:H56)</f>
        <v>0</v>
      </c>
      <c r="J56" s="60">
        <v>0</v>
      </c>
      <c r="K56" s="60">
        <v>0</v>
      </c>
      <c r="L56" s="60">
        <v>0</v>
      </c>
      <c r="M56" s="13">
        <f>SUM(J56:L56)</f>
        <v>0</v>
      </c>
      <c r="N56" s="60">
        <v>0</v>
      </c>
      <c r="O56" s="60">
        <v>0</v>
      </c>
      <c r="P56" s="60">
        <v>0</v>
      </c>
      <c r="Q56" s="13">
        <f>SUM(N56:P56)</f>
        <v>0</v>
      </c>
    </row>
    <row r="57" spans="1:17" ht="12.75">
      <c r="A57" s="38" t="s">
        <v>4</v>
      </c>
      <c r="B57" s="53">
        <f>B55+B56</f>
        <v>17057.035953340004</v>
      </c>
      <c r="C57" s="53">
        <f aca="true" t="shared" si="12" ref="C57:P57">C55+C56</f>
        <v>17690.892697000007</v>
      </c>
      <c r="D57" s="53">
        <f t="shared" si="12"/>
        <v>19290.94868605</v>
      </c>
      <c r="E57" s="53">
        <f t="shared" si="12"/>
        <v>54038.87733639</v>
      </c>
      <c r="F57" s="53">
        <f t="shared" si="12"/>
        <v>20064.028953999998</v>
      </c>
      <c r="G57" s="53">
        <f t="shared" si="12"/>
        <v>21329.768704</v>
      </c>
      <c r="H57" s="53">
        <f t="shared" si="12"/>
        <v>22246.8</v>
      </c>
      <c r="I57" s="53">
        <f t="shared" si="12"/>
        <v>63640.597657999984</v>
      </c>
      <c r="J57" s="53">
        <f t="shared" si="12"/>
        <v>22557.527242</v>
      </c>
      <c r="K57" s="53">
        <f t="shared" si="12"/>
        <v>18749.132</v>
      </c>
      <c r="L57" s="53">
        <f t="shared" si="12"/>
        <v>21261.560999999998</v>
      </c>
      <c r="M57" s="53">
        <f t="shared" si="12"/>
        <v>62568.22024199999</v>
      </c>
      <c r="N57" s="53">
        <f t="shared" si="12"/>
        <v>21047.119999999995</v>
      </c>
      <c r="O57" s="53">
        <f t="shared" si="12"/>
        <v>21793.122000000007</v>
      </c>
      <c r="P57" s="53">
        <f t="shared" si="12"/>
        <v>17154.479999999992</v>
      </c>
      <c r="Q57" s="53">
        <f>Q55+Q56</f>
        <v>59994.722</v>
      </c>
    </row>
    <row r="58" ht="12.75">
      <c r="A58" s="19" t="s">
        <v>106</v>
      </c>
    </row>
    <row r="59" ht="12.75">
      <c r="B59" s="22"/>
    </row>
    <row r="61" spans="1:17" ht="12.75">
      <c r="A61" s="2" t="s">
        <v>59</v>
      </c>
      <c r="M61" s="3"/>
      <c r="Q61" s="77" t="s">
        <v>107</v>
      </c>
    </row>
    <row r="62" spans="1:17" ht="12.75" customHeight="1">
      <c r="A62" s="89" t="s">
        <v>19</v>
      </c>
      <c r="B62" s="84" t="s">
        <v>8</v>
      </c>
      <c r="C62" s="84"/>
      <c r="D62" s="84"/>
      <c r="E62" s="84"/>
      <c r="F62" s="84" t="s">
        <v>77</v>
      </c>
      <c r="G62" s="84"/>
      <c r="H62" s="84"/>
      <c r="I62" s="84"/>
      <c r="J62" s="84" t="s">
        <v>81</v>
      </c>
      <c r="K62" s="84"/>
      <c r="L62" s="84"/>
      <c r="M62" s="84"/>
      <c r="N62" s="84" t="s">
        <v>103</v>
      </c>
      <c r="O62" s="84"/>
      <c r="P62" s="84"/>
      <c r="Q62" s="84"/>
    </row>
    <row r="63" spans="1:17" ht="12.75">
      <c r="A63" s="89"/>
      <c r="B63" s="31" t="s">
        <v>5</v>
      </c>
      <c r="C63" s="31" t="s">
        <v>6</v>
      </c>
      <c r="D63" s="31" t="s">
        <v>7</v>
      </c>
      <c r="E63" s="31" t="s">
        <v>99</v>
      </c>
      <c r="F63" s="31" t="s">
        <v>74</v>
      </c>
      <c r="G63" s="31" t="s">
        <v>75</v>
      </c>
      <c r="H63" s="31" t="s">
        <v>76</v>
      </c>
      <c r="I63" s="31" t="s">
        <v>99</v>
      </c>
      <c r="J63" s="31" t="s">
        <v>78</v>
      </c>
      <c r="K63" s="31" t="s">
        <v>79</v>
      </c>
      <c r="L63" s="31" t="s">
        <v>80</v>
      </c>
      <c r="M63" s="31" t="s">
        <v>99</v>
      </c>
      <c r="N63" s="31" t="s">
        <v>100</v>
      </c>
      <c r="O63" s="31" t="s">
        <v>101</v>
      </c>
      <c r="P63" s="31" t="s">
        <v>102</v>
      </c>
      <c r="Q63" s="31" t="s">
        <v>99</v>
      </c>
    </row>
    <row r="64" spans="1:17" ht="12.75">
      <c r="A64" s="32" t="s">
        <v>95</v>
      </c>
      <c r="B64" s="49">
        <v>13829.6714541</v>
      </c>
      <c r="C64" s="49">
        <v>16362.348336</v>
      </c>
      <c r="D64" s="49">
        <v>16617.653253599998</v>
      </c>
      <c r="E64" s="49">
        <f>SUM(B64:D64)</f>
        <v>46809.67304369999</v>
      </c>
      <c r="F64" s="49">
        <v>14689.647899</v>
      </c>
      <c r="G64" s="49">
        <v>17891.256456</v>
      </c>
      <c r="H64" s="49">
        <v>22223.6</v>
      </c>
      <c r="I64" s="49">
        <f>SUM(F64:H64)</f>
        <v>54804.504355</v>
      </c>
      <c r="J64" s="49">
        <v>18465.294051</v>
      </c>
      <c r="K64" s="49">
        <v>15969.01</v>
      </c>
      <c r="L64" s="49">
        <v>17755.58</v>
      </c>
      <c r="M64" s="13">
        <f>SUM(J64:L64)</f>
        <v>52189.884051</v>
      </c>
      <c r="N64" s="49">
        <v>15770.78</v>
      </c>
      <c r="O64" s="49">
        <v>18196.47</v>
      </c>
      <c r="P64" s="49">
        <v>19390.15</v>
      </c>
      <c r="Q64" s="13">
        <f>SUM(N64:P64)</f>
        <v>53357.4</v>
      </c>
    </row>
    <row r="65" spans="1:17" ht="12.75">
      <c r="A65" s="50" t="s">
        <v>20</v>
      </c>
      <c r="B65" s="49">
        <v>660.325909</v>
      </c>
      <c r="C65" s="49">
        <v>619.609272</v>
      </c>
      <c r="D65" s="49">
        <v>755.7115657</v>
      </c>
      <c r="E65" s="49">
        <f aca="true" t="shared" si="13" ref="E65:E83">SUM(B65:D65)</f>
        <v>2035.6467467000002</v>
      </c>
      <c r="F65" s="49">
        <v>901.324472</v>
      </c>
      <c r="G65" s="49">
        <v>869.991186</v>
      </c>
      <c r="H65" s="49">
        <v>1054.8</v>
      </c>
      <c r="I65" s="49">
        <f aca="true" t="shared" si="14" ref="I65:I83">SUM(F65:H65)</f>
        <v>2826.1156579999997</v>
      </c>
      <c r="J65" s="49">
        <v>744.641912</v>
      </c>
      <c r="K65" s="49">
        <v>666.87</v>
      </c>
      <c r="L65" s="49">
        <v>588.99</v>
      </c>
      <c r="M65" s="13">
        <f aca="true" t="shared" si="15" ref="M65:M83">SUM(J65:L65)</f>
        <v>2000.501912</v>
      </c>
      <c r="N65" s="49">
        <v>506.33</v>
      </c>
      <c r="O65" s="49">
        <v>654.44</v>
      </c>
      <c r="P65" s="49">
        <v>615.36</v>
      </c>
      <c r="Q65" s="13">
        <f aca="true" t="shared" si="16" ref="Q65:Q83">SUM(N65:P65)</f>
        <v>1776.13</v>
      </c>
    </row>
    <row r="66" spans="1:17" ht="12.75">
      <c r="A66" s="32" t="s">
        <v>21</v>
      </c>
      <c r="B66" s="49">
        <v>4.81748</v>
      </c>
      <c r="C66" s="49">
        <v>3.747936</v>
      </c>
      <c r="D66" s="49">
        <v>2.9032</v>
      </c>
      <c r="E66" s="49">
        <f t="shared" si="13"/>
        <v>11.468615999999999</v>
      </c>
      <c r="F66" s="49">
        <v>1.72752</v>
      </c>
      <c r="G66" s="49">
        <v>4.73284</v>
      </c>
      <c r="H66" s="49">
        <v>4.8</v>
      </c>
      <c r="I66" s="49">
        <f t="shared" si="14"/>
        <v>11.26036</v>
      </c>
      <c r="J66" s="49">
        <v>5.23653</v>
      </c>
      <c r="K66" s="49">
        <v>9.34</v>
      </c>
      <c r="L66" s="49">
        <v>7.19</v>
      </c>
      <c r="M66" s="13">
        <f t="shared" si="15"/>
        <v>21.76653</v>
      </c>
      <c r="N66" s="49">
        <v>0.37</v>
      </c>
      <c r="O66" s="49">
        <v>0.31</v>
      </c>
      <c r="P66" s="49">
        <v>4.4</v>
      </c>
      <c r="Q66" s="13">
        <f t="shared" si="16"/>
        <v>5.08</v>
      </c>
    </row>
    <row r="67" spans="1:17" ht="12.75">
      <c r="A67" s="50" t="s">
        <v>22</v>
      </c>
      <c r="B67" s="49">
        <v>6.171686</v>
      </c>
      <c r="C67" s="49">
        <v>11.511434</v>
      </c>
      <c r="D67" s="49">
        <v>7.4283565</v>
      </c>
      <c r="E67" s="49">
        <f t="shared" si="13"/>
        <v>25.1114765</v>
      </c>
      <c r="F67" s="49">
        <v>2.450985</v>
      </c>
      <c r="G67" s="49">
        <v>7.160433</v>
      </c>
      <c r="H67" s="49">
        <v>10.4</v>
      </c>
      <c r="I67" s="49">
        <f t="shared" si="14"/>
        <v>20.011418</v>
      </c>
      <c r="J67" s="49">
        <v>9.315304</v>
      </c>
      <c r="K67" s="49">
        <v>4.63</v>
      </c>
      <c r="L67" s="49">
        <v>7.34</v>
      </c>
      <c r="M67" s="13">
        <f t="shared" si="15"/>
        <v>21.285304</v>
      </c>
      <c r="N67" s="49">
        <v>8.71</v>
      </c>
      <c r="O67" s="49">
        <v>9.77</v>
      </c>
      <c r="P67" s="49">
        <v>10.25</v>
      </c>
      <c r="Q67" s="13">
        <f t="shared" si="16"/>
        <v>28.73</v>
      </c>
    </row>
    <row r="68" spans="1:17" ht="12.75">
      <c r="A68" s="32" t="s">
        <v>23</v>
      </c>
      <c r="B68" s="49">
        <v>10.516938</v>
      </c>
      <c r="C68" s="49">
        <v>13.911378</v>
      </c>
      <c r="D68" s="49">
        <v>9.922689</v>
      </c>
      <c r="E68" s="49">
        <f t="shared" si="13"/>
        <v>34.351005</v>
      </c>
      <c r="F68" s="49">
        <v>11.955906</v>
      </c>
      <c r="G68" s="49">
        <v>7</v>
      </c>
      <c r="H68" s="49">
        <v>10.3</v>
      </c>
      <c r="I68" s="49">
        <f t="shared" si="14"/>
        <v>29.255906</v>
      </c>
      <c r="J68" s="49">
        <v>12.906498</v>
      </c>
      <c r="K68" s="49">
        <v>7.45</v>
      </c>
      <c r="L68" s="49">
        <v>6.89</v>
      </c>
      <c r="M68" s="13">
        <f t="shared" si="15"/>
        <v>27.246498</v>
      </c>
      <c r="N68" s="49">
        <v>8.61</v>
      </c>
      <c r="O68" s="49">
        <v>9.6</v>
      </c>
      <c r="P68" s="49">
        <v>8.85</v>
      </c>
      <c r="Q68" s="13">
        <f t="shared" si="16"/>
        <v>27.060000000000002</v>
      </c>
    </row>
    <row r="69" spans="1:17" ht="12.75">
      <c r="A69" s="32" t="s">
        <v>24</v>
      </c>
      <c r="B69" s="49">
        <v>89.166712</v>
      </c>
      <c r="C69" s="49">
        <v>26.453603</v>
      </c>
      <c r="D69" s="49">
        <v>40.46536955</v>
      </c>
      <c r="E69" s="49">
        <f t="shared" si="13"/>
        <v>156.08568455</v>
      </c>
      <c r="F69" s="49">
        <v>57.555648</v>
      </c>
      <c r="G69" s="49">
        <v>49.743549</v>
      </c>
      <c r="H69" s="49">
        <v>60.4</v>
      </c>
      <c r="I69" s="49">
        <f t="shared" si="14"/>
        <v>167.699197</v>
      </c>
      <c r="J69" s="49">
        <v>29.579193</v>
      </c>
      <c r="K69" s="49">
        <v>36.98</v>
      </c>
      <c r="L69" s="49">
        <v>39.78</v>
      </c>
      <c r="M69" s="13">
        <f t="shared" si="15"/>
        <v>106.339193</v>
      </c>
      <c r="N69" s="49">
        <v>44.8</v>
      </c>
      <c r="O69" s="49">
        <v>47.78</v>
      </c>
      <c r="P69" s="49">
        <v>64.98</v>
      </c>
      <c r="Q69" s="13">
        <f t="shared" si="16"/>
        <v>157.56</v>
      </c>
    </row>
    <row r="70" spans="1:17" ht="12.75">
      <c r="A70" s="50" t="s">
        <v>25</v>
      </c>
      <c r="B70" s="49">
        <v>30.462098</v>
      </c>
      <c r="C70" s="49">
        <v>40.953399</v>
      </c>
      <c r="D70" s="49">
        <v>43.764497</v>
      </c>
      <c r="E70" s="49">
        <f t="shared" si="13"/>
        <v>115.179994</v>
      </c>
      <c r="F70" s="49">
        <v>53.424977</v>
      </c>
      <c r="G70" s="49">
        <v>47.010318</v>
      </c>
      <c r="H70" s="49">
        <v>37.5</v>
      </c>
      <c r="I70" s="49">
        <f t="shared" si="14"/>
        <v>137.935295</v>
      </c>
      <c r="J70" s="49">
        <v>23.577837</v>
      </c>
      <c r="K70" s="49">
        <v>27.05</v>
      </c>
      <c r="L70" s="49">
        <v>32.99</v>
      </c>
      <c r="M70" s="13">
        <f t="shared" si="15"/>
        <v>83.61783700000001</v>
      </c>
      <c r="N70" s="49">
        <v>25.72</v>
      </c>
      <c r="O70" s="49">
        <v>49.52</v>
      </c>
      <c r="P70" s="49">
        <v>44.47</v>
      </c>
      <c r="Q70" s="13">
        <f t="shared" si="16"/>
        <v>119.71000000000001</v>
      </c>
    </row>
    <row r="71" spans="1:17" ht="12.75">
      <c r="A71" s="32" t="s">
        <v>26</v>
      </c>
      <c r="B71" s="49">
        <v>375.74325</v>
      </c>
      <c r="C71" s="49">
        <v>301.938473</v>
      </c>
      <c r="D71" s="49">
        <v>329.73977</v>
      </c>
      <c r="E71" s="49">
        <f t="shared" si="13"/>
        <v>1007.4214929999999</v>
      </c>
      <c r="F71" s="49">
        <v>386.454738</v>
      </c>
      <c r="G71" s="49">
        <v>429.243248</v>
      </c>
      <c r="H71" s="49">
        <v>420.6</v>
      </c>
      <c r="I71" s="49">
        <f t="shared" si="14"/>
        <v>1236.297986</v>
      </c>
      <c r="J71" s="49">
        <v>404.024619</v>
      </c>
      <c r="K71" s="49">
        <v>392.07</v>
      </c>
      <c r="L71" s="49">
        <v>391.52</v>
      </c>
      <c r="M71" s="13">
        <f t="shared" si="15"/>
        <v>1187.614619</v>
      </c>
      <c r="N71" s="49">
        <v>342.88</v>
      </c>
      <c r="O71" s="49">
        <v>429.24</v>
      </c>
      <c r="P71" s="49">
        <v>592.03</v>
      </c>
      <c r="Q71" s="13">
        <f t="shared" si="16"/>
        <v>1364.15</v>
      </c>
    </row>
    <row r="72" spans="1:17" ht="12.75">
      <c r="A72" s="32" t="s">
        <v>27</v>
      </c>
      <c r="B72" s="49">
        <v>6.144298</v>
      </c>
      <c r="C72" s="49">
        <v>7.60033</v>
      </c>
      <c r="D72" s="49">
        <v>8.628338</v>
      </c>
      <c r="E72" s="49">
        <f t="shared" si="13"/>
        <v>22.372965999999998</v>
      </c>
      <c r="F72" s="49">
        <v>6.284734</v>
      </c>
      <c r="G72" s="49">
        <v>5.185464</v>
      </c>
      <c r="H72" s="49">
        <v>5.9</v>
      </c>
      <c r="I72" s="49">
        <f t="shared" si="14"/>
        <v>17.370198000000002</v>
      </c>
      <c r="J72" s="49">
        <v>1.596721</v>
      </c>
      <c r="K72" s="49">
        <v>4</v>
      </c>
      <c r="L72" s="49">
        <v>9.38</v>
      </c>
      <c r="M72" s="13">
        <f t="shared" si="15"/>
        <v>14.976721000000001</v>
      </c>
      <c r="N72" s="49">
        <v>8.78</v>
      </c>
      <c r="O72" s="49">
        <v>1.6</v>
      </c>
      <c r="P72" s="49">
        <v>1.6</v>
      </c>
      <c r="Q72" s="13">
        <f t="shared" si="16"/>
        <v>11.979999999999999</v>
      </c>
    </row>
    <row r="73" spans="1:17" ht="12.75">
      <c r="A73" s="32" t="s">
        <v>28</v>
      </c>
      <c r="B73" s="49">
        <v>267.602775</v>
      </c>
      <c r="C73" s="49">
        <v>324.329105</v>
      </c>
      <c r="D73" s="49">
        <v>266.34974305000003</v>
      </c>
      <c r="E73" s="49">
        <f t="shared" si="13"/>
        <v>858.2816230500001</v>
      </c>
      <c r="F73" s="49">
        <v>273.318974</v>
      </c>
      <c r="G73" s="49">
        <v>180.658043</v>
      </c>
      <c r="H73" s="49">
        <v>210.6</v>
      </c>
      <c r="I73" s="49">
        <f t="shared" si="14"/>
        <v>664.5770170000001</v>
      </c>
      <c r="J73" s="49">
        <v>143.217047</v>
      </c>
      <c r="K73" s="49">
        <v>208.11</v>
      </c>
      <c r="L73" s="49">
        <v>273.21</v>
      </c>
      <c r="M73" s="13">
        <f t="shared" si="15"/>
        <v>624.537047</v>
      </c>
      <c r="N73" s="49">
        <v>251.8</v>
      </c>
      <c r="O73" s="49">
        <v>264.11</v>
      </c>
      <c r="P73" s="49">
        <v>350.93</v>
      </c>
      <c r="Q73" s="13">
        <f t="shared" si="16"/>
        <v>866.8400000000001</v>
      </c>
    </row>
    <row r="74" spans="1:17" ht="12.75">
      <c r="A74" s="32" t="s">
        <v>29</v>
      </c>
      <c r="B74" s="49">
        <v>112.608875</v>
      </c>
      <c r="C74" s="49">
        <v>153.324617</v>
      </c>
      <c r="D74" s="49">
        <v>152.58513455000002</v>
      </c>
      <c r="E74" s="49">
        <f t="shared" si="13"/>
        <v>418.51862655</v>
      </c>
      <c r="F74" s="49">
        <v>146.506131</v>
      </c>
      <c r="G74" s="49">
        <v>182.503873</v>
      </c>
      <c r="H74" s="49">
        <v>125.7</v>
      </c>
      <c r="I74" s="49">
        <f t="shared" si="14"/>
        <v>454.71000399999997</v>
      </c>
      <c r="J74" s="49">
        <v>122.501932</v>
      </c>
      <c r="K74" s="49">
        <v>150.2</v>
      </c>
      <c r="L74" s="49">
        <v>259.07</v>
      </c>
      <c r="M74" s="13">
        <f t="shared" si="15"/>
        <v>531.771932</v>
      </c>
      <c r="N74" s="49">
        <v>289.76</v>
      </c>
      <c r="O74" s="49">
        <v>108.41</v>
      </c>
      <c r="P74" s="49">
        <v>123.44</v>
      </c>
      <c r="Q74" s="13">
        <f t="shared" si="16"/>
        <v>521.6099999999999</v>
      </c>
    </row>
    <row r="75" spans="1:17" ht="12.75">
      <c r="A75" s="32" t="s">
        <v>30</v>
      </c>
      <c r="B75" s="49">
        <v>48.462478</v>
      </c>
      <c r="C75" s="49">
        <v>27.884048</v>
      </c>
      <c r="D75" s="49">
        <v>79.871453</v>
      </c>
      <c r="E75" s="49">
        <f t="shared" si="13"/>
        <v>156.217979</v>
      </c>
      <c r="F75" s="49">
        <v>116.712722</v>
      </c>
      <c r="G75" s="49">
        <v>92.100199</v>
      </c>
      <c r="H75" s="49">
        <v>103.7</v>
      </c>
      <c r="I75" s="49">
        <f t="shared" si="14"/>
        <v>312.512921</v>
      </c>
      <c r="J75" s="49">
        <v>65.436236</v>
      </c>
      <c r="K75" s="49">
        <v>90.52</v>
      </c>
      <c r="L75" s="49">
        <v>142.23</v>
      </c>
      <c r="M75" s="13">
        <f t="shared" si="15"/>
        <v>298.186236</v>
      </c>
      <c r="N75" s="49">
        <v>123.22</v>
      </c>
      <c r="O75" s="49">
        <v>133.94</v>
      </c>
      <c r="P75" s="49">
        <v>214.85</v>
      </c>
      <c r="Q75" s="13">
        <f t="shared" si="16"/>
        <v>472.01</v>
      </c>
    </row>
    <row r="76" spans="1:17" ht="12.75">
      <c r="A76" s="32" t="s">
        <v>31</v>
      </c>
      <c r="B76" s="49">
        <v>57.250932</v>
      </c>
      <c r="C76" s="49">
        <v>39.022123</v>
      </c>
      <c r="D76" s="49">
        <v>65.5913105</v>
      </c>
      <c r="E76" s="49">
        <f t="shared" si="13"/>
        <v>161.86436550000002</v>
      </c>
      <c r="F76" s="49">
        <v>62.057656</v>
      </c>
      <c r="G76" s="49">
        <v>101.910407</v>
      </c>
      <c r="H76" s="49">
        <v>88.1</v>
      </c>
      <c r="I76" s="49">
        <f t="shared" si="14"/>
        <v>252.068063</v>
      </c>
      <c r="J76" s="49">
        <v>67.43446</v>
      </c>
      <c r="K76" s="49">
        <v>57.74</v>
      </c>
      <c r="L76" s="49">
        <v>53.72</v>
      </c>
      <c r="M76" s="13">
        <f t="shared" si="15"/>
        <v>178.89446</v>
      </c>
      <c r="N76" s="49">
        <v>44.8</v>
      </c>
      <c r="O76" s="49">
        <v>53.84</v>
      </c>
      <c r="P76" s="49">
        <v>542.41</v>
      </c>
      <c r="Q76" s="13">
        <f t="shared" si="16"/>
        <v>641.05</v>
      </c>
    </row>
    <row r="77" spans="1:17" ht="12.75">
      <c r="A77" s="34" t="s">
        <v>32</v>
      </c>
      <c r="B77" s="49">
        <v>293.679146</v>
      </c>
      <c r="C77" s="49">
        <v>329.444556</v>
      </c>
      <c r="D77" s="49">
        <v>237.613497</v>
      </c>
      <c r="E77" s="49">
        <f t="shared" si="13"/>
        <v>860.7371989999999</v>
      </c>
      <c r="F77" s="49">
        <v>236.399735</v>
      </c>
      <c r="G77" s="49">
        <v>190.671764</v>
      </c>
      <c r="H77" s="49">
        <v>235.7</v>
      </c>
      <c r="I77" s="49">
        <f t="shared" si="14"/>
        <v>662.771499</v>
      </c>
      <c r="J77" s="49">
        <v>167.840868</v>
      </c>
      <c r="K77" s="49">
        <v>172.75</v>
      </c>
      <c r="L77" s="49">
        <v>221.65</v>
      </c>
      <c r="M77" s="13">
        <f t="shared" si="15"/>
        <v>562.240868</v>
      </c>
      <c r="N77" s="49">
        <v>302.82</v>
      </c>
      <c r="O77" s="49">
        <v>248.3</v>
      </c>
      <c r="P77" s="49">
        <v>509.96</v>
      </c>
      <c r="Q77" s="13">
        <f t="shared" si="16"/>
        <v>1061.08</v>
      </c>
    </row>
    <row r="78" spans="1:17" ht="12.75">
      <c r="A78" s="32" t="s">
        <v>33</v>
      </c>
      <c r="B78" s="49">
        <v>2.804798</v>
      </c>
      <c r="C78" s="49">
        <v>4.277713</v>
      </c>
      <c r="D78" s="49">
        <v>3.099602</v>
      </c>
      <c r="E78" s="49">
        <f t="shared" si="13"/>
        <v>10.182113000000001</v>
      </c>
      <c r="F78" s="49">
        <v>4.244822</v>
      </c>
      <c r="G78" s="49">
        <v>2.626472</v>
      </c>
      <c r="H78" s="49">
        <v>2.2</v>
      </c>
      <c r="I78" s="49">
        <f t="shared" si="14"/>
        <v>9.071294000000002</v>
      </c>
      <c r="J78" s="49">
        <v>2.023504</v>
      </c>
      <c r="K78" s="49">
        <v>3.73</v>
      </c>
      <c r="L78" s="49">
        <v>2.11</v>
      </c>
      <c r="M78" s="13">
        <f t="shared" si="15"/>
        <v>7.863503999999999</v>
      </c>
      <c r="N78" s="49">
        <v>1.92</v>
      </c>
      <c r="O78" s="49">
        <v>3.66</v>
      </c>
      <c r="P78" s="49">
        <v>4.12</v>
      </c>
      <c r="Q78" s="13">
        <f t="shared" si="16"/>
        <v>9.7</v>
      </c>
    </row>
    <row r="79" spans="1:17" ht="12.75">
      <c r="A79" s="32" t="s">
        <v>34</v>
      </c>
      <c r="B79" s="49">
        <v>20.367332</v>
      </c>
      <c r="C79" s="49">
        <v>29.354972</v>
      </c>
      <c r="D79" s="49">
        <v>40.430328200000005</v>
      </c>
      <c r="E79" s="49">
        <f t="shared" si="13"/>
        <v>90.1526322</v>
      </c>
      <c r="F79" s="49">
        <v>27.638449</v>
      </c>
      <c r="G79" s="49">
        <v>24.490927</v>
      </c>
      <c r="H79" s="49">
        <v>14</v>
      </c>
      <c r="I79" s="49">
        <f t="shared" si="14"/>
        <v>66.12937600000001</v>
      </c>
      <c r="J79" s="49">
        <v>19.464105</v>
      </c>
      <c r="K79" s="49">
        <v>25.84</v>
      </c>
      <c r="L79" s="49">
        <v>21.35</v>
      </c>
      <c r="M79" s="13">
        <f t="shared" si="15"/>
        <v>66.654105</v>
      </c>
      <c r="N79" s="49">
        <v>34.39</v>
      </c>
      <c r="O79" s="49">
        <v>44.97</v>
      </c>
      <c r="P79" s="49">
        <v>81.7</v>
      </c>
      <c r="Q79" s="13">
        <f t="shared" si="16"/>
        <v>161.06</v>
      </c>
    </row>
    <row r="80" spans="1:17" ht="12.75">
      <c r="A80" s="34" t="s">
        <v>35</v>
      </c>
      <c r="B80" s="49">
        <v>0.308682</v>
      </c>
      <c r="C80" s="49">
        <v>0.293467</v>
      </c>
      <c r="D80" s="49">
        <v>2.186111</v>
      </c>
      <c r="E80" s="49">
        <f t="shared" si="13"/>
        <v>2.78826</v>
      </c>
      <c r="F80" s="49">
        <v>0.496026</v>
      </c>
      <c r="G80" s="49">
        <v>2.116207</v>
      </c>
      <c r="H80" s="49">
        <v>1</v>
      </c>
      <c r="I80" s="49">
        <f t="shared" si="14"/>
        <v>3.6122330000000002</v>
      </c>
      <c r="J80" s="49">
        <v>0.541102</v>
      </c>
      <c r="K80" s="49">
        <v>0.7</v>
      </c>
      <c r="L80" s="49">
        <v>1.65</v>
      </c>
      <c r="M80" s="13">
        <f t="shared" si="15"/>
        <v>2.891102</v>
      </c>
      <c r="N80" s="49">
        <v>1.35</v>
      </c>
      <c r="O80" s="49">
        <v>3.4</v>
      </c>
      <c r="P80" s="49">
        <v>6.67</v>
      </c>
      <c r="Q80" s="13">
        <f t="shared" si="16"/>
        <v>11.42</v>
      </c>
    </row>
    <row r="81" spans="1:17" ht="12.75">
      <c r="A81" s="34" t="s">
        <v>36</v>
      </c>
      <c r="B81" s="49">
        <v>3.068007</v>
      </c>
      <c r="C81" s="49">
        <v>0.433548</v>
      </c>
      <c r="D81" s="49">
        <v>4.117566</v>
      </c>
      <c r="E81" s="49">
        <f t="shared" si="13"/>
        <v>7.619121</v>
      </c>
      <c r="F81" s="49">
        <v>0.169987</v>
      </c>
      <c r="G81" s="49">
        <v>0.166502</v>
      </c>
      <c r="H81" s="49">
        <v>2.4</v>
      </c>
      <c r="I81" s="49">
        <f t="shared" si="14"/>
        <v>2.7364889999999997</v>
      </c>
      <c r="J81" s="49">
        <v>2.234925</v>
      </c>
      <c r="K81" s="49">
        <v>0.26</v>
      </c>
      <c r="L81" s="49">
        <v>2.04</v>
      </c>
      <c r="M81" s="13">
        <f t="shared" si="15"/>
        <v>4.534925</v>
      </c>
      <c r="N81" s="49">
        <v>1.29</v>
      </c>
      <c r="O81" s="49">
        <v>0.48</v>
      </c>
      <c r="P81" s="49">
        <v>3.54</v>
      </c>
      <c r="Q81" s="13">
        <f t="shared" si="16"/>
        <v>5.3100000000000005</v>
      </c>
    </row>
    <row r="82" spans="1:17" ht="12.75">
      <c r="A82" s="32" t="s">
        <v>37</v>
      </c>
      <c r="B82" s="49">
        <v>581.889436</v>
      </c>
      <c r="C82" s="49">
        <v>850.84524</v>
      </c>
      <c r="D82" s="49">
        <v>769.54926635</v>
      </c>
      <c r="E82" s="49">
        <f t="shared" si="13"/>
        <v>2202.28394235</v>
      </c>
      <c r="F82" s="49">
        <v>845.111845</v>
      </c>
      <c r="G82" s="49">
        <v>589.919892</v>
      </c>
      <c r="H82" s="49">
        <v>737.9</v>
      </c>
      <c r="I82" s="49">
        <f t="shared" si="14"/>
        <v>2172.931737</v>
      </c>
      <c r="J82" s="49">
        <v>584.34099</v>
      </c>
      <c r="K82" s="49">
        <v>981.47</v>
      </c>
      <c r="L82" s="49">
        <v>788.51</v>
      </c>
      <c r="M82" s="13">
        <f t="shared" si="15"/>
        <v>2354.32099</v>
      </c>
      <c r="N82" s="49">
        <v>634.45</v>
      </c>
      <c r="O82" s="49">
        <v>800.55</v>
      </c>
      <c r="P82" s="49">
        <v>596.98</v>
      </c>
      <c r="Q82" s="13">
        <f t="shared" si="16"/>
        <v>2031.98</v>
      </c>
    </row>
    <row r="83" spans="1:17" ht="12.75">
      <c r="A83" s="32" t="s">
        <v>38</v>
      </c>
      <c r="B83" s="49">
        <v>1.812822</v>
      </c>
      <c r="C83" s="49">
        <v>6.474811</v>
      </c>
      <c r="D83" s="49">
        <v>3.593437</v>
      </c>
      <c r="E83" s="49">
        <f t="shared" si="13"/>
        <v>11.88107</v>
      </c>
      <c r="F83" s="49">
        <v>1.565713</v>
      </c>
      <c r="G83" s="49">
        <v>1.183508</v>
      </c>
      <c r="H83" s="49">
        <v>2.7</v>
      </c>
      <c r="I83" s="49">
        <f t="shared" si="14"/>
        <v>5.449221</v>
      </c>
      <c r="J83" s="49">
        <v>1.716934</v>
      </c>
      <c r="K83" s="49">
        <v>1.16</v>
      </c>
      <c r="L83" s="49">
        <v>2.611</v>
      </c>
      <c r="M83" s="13">
        <f t="shared" si="15"/>
        <v>5.487934</v>
      </c>
      <c r="N83" s="49">
        <v>4.37</v>
      </c>
      <c r="O83" s="49">
        <v>5.87</v>
      </c>
      <c r="P83" s="49">
        <v>8</v>
      </c>
      <c r="Q83" s="13">
        <f t="shared" si="16"/>
        <v>18.240000000000002</v>
      </c>
    </row>
    <row r="84" spans="1:17" ht="12.75">
      <c r="A84" s="14" t="s">
        <v>108</v>
      </c>
      <c r="B84" s="53">
        <f aca="true" t="shared" si="17" ref="B84:P84">SUM(B64:B83)</f>
        <v>16402.875108099997</v>
      </c>
      <c r="C84" s="53">
        <f t="shared" si="17"/>
        <v>19153.758361</v>
      </c>
      <c r="D84" s="53">
        <f t="shared" si="17"/>
        <v>19441.204487999992</v>
      </c>
      <c r="E84" s="53">
        <f t="shared" si="17"/>
        <v>54997.83795710001</v>
      </c>
      <c r="F84" s="53">
        <f t="shared" si="17"/>
        <v>17825.048939</v>
      </c>
      <c r="G84" s="53">
        <f t="shared" si="17"/>
        <v>20679.671287999994</v>
      </c>
      <c r="H84" s="53">
        <f t="shared" si="17"/>
        <v>25352.300000000003</v>
      </c>
      <c r="I84" s="53">
        <f t="shared" si="17"/>
        <v>63857.02022700001</v>
      </c>
      <c r="J84" s="53">
        <f t="shared" si="17"/>
        <v>20872.924768</v>
      </c>
      <c r="K84" s="53">
        <f t="shared" si="17"/>
        <v>18809.880000000005</v>
      </c>
      <c r="L84" s="53">
        <f t="shared" si="17"/>
        <v>20607.811000000005</v>
      </c>
      <c r="M84" s="53">
        <f t="shared" si="17"/>
        <v>60290.615768</v>
      </c>
      <c r="N84" s="53">
        <f t="shared" si="17"/>
        <v>18407.149999999994</v>
      </c>
      <c r="O84" s="53">
        <f t="shared" si="17"/>
        <v>21066.26</v>
      </c>
      <c r="P84" s="53">
        <f t="shared" si="17"/>
        <v>23174.689999999995</v>
      </c>
      <c r="Q84" s="53">
        <f>SUM(Q64:Q83)</f>
        <v>62648.1</v>
      </c>
    </row>
    <row r="85" spans="1:17" ht="12.75" customHeight="1">
      <c r="A85" s="73" t="s">
        <v>97</v>
      </c>
      <c r="B85" s="12">
        <v>0</v>
      </c>
      <c r="C85" s="12">
        <v>0</v>
      </c>
      <c r="D85" s="12">
        <v>0</v>
      </c>
      <c r="E85" s="12">
        <f>SUM(B85:D85)</f>
        <v>0</v>
      </c>
      <c r="F85" s="12">
        <v>0</v>
      </c>
      <c r="G85" s="12">
        <v>0</v>
      </c>
      <c r="H85" s="12">
        <v>0</v>
      </c>
      <c r="I85" s="12">
        <f>SUM(F85:H85)</f>
        <v>0</v>
      </c>
      <c r="J85" s="12">
        <v>0</v>
      </c>
      <c r="K85" s="12">
        <v>0</v>
      </c>
      <c r="L85" s="12">
        <v>0</v>
      </c>
      <c r="M85" s="13">
        <f>SUM(J85:L85)</f>
        <v>0</v>
      </c>
      <c r="N85" s="12">
        <v>0</v>
      </c>
      <c r="O85" s="12">
        <v>0</v>
      </c>
      <c r="P85" s="12">
        <v>0</v>
      </c>
      <c r="Q85" s="13">
        <f>SUM(N85:P85)</f>
        <v>0</v>
      </c>
    </row>
    <row r="86" spans="1:17" ht="12.75">
      <c r="A86" s="14" t="s">
        <v>109</v>
      </c>
      <c r="B86" s="53">
        <f>B84-B85</f>
        <v>16402.875108099997</v>
      </c>
      <c r="C86" s="53">
        <f>C84-C85</f>
        <v>19153.758361</v>
      </c>
      <c r="D86" s="53">
        <f>D84-D85</f>
        <v>19441.204487999992</v>
      </c>
      <c r="E86" s="53">
        <f aca="true" t="shared" si="18" ref="E86:P86">+E84-E85</f>
        <v>54997.83795710001</v>
      </c>
      <c r="F86" s="53">
        <f t="shared" si="18"/>
        <v>17825.048939</v>
      </c>
      <c r="G86" s="53">
        <f t="shared" si="18"/>
        <v>20679.671287999994</v>
      </c>
      <c r="H86" s="53">
        <f t="shared" si="18"/>
        <v>25352.300000000003</v>
      </c>
      <c r="I86" s="53">
        <f t="shared" si="18"/>
        <v>63857.02022700001</v>
      </c>
      <c r="J86" s="53">
        <f t="shared" si="18"/>
        <v>20872.924768</v>
      </c>
      <c r="K86" s="53">
        <f t="shared" si="18"/>
        <v>18809.880000000005</v>
      </c>
      <c r="L86" s="53">
        <f t="shared" si="18"/>
        <v>20607.811000000005</v>
      </c>
      <c r="M86" s="53">
        <f t="shared" si="18"/>
        <v>60290.615768</v>
      </c>
      <c r="N86" s="53">
        <f t="shared" si="18"/>
        <v>18407.149999999994</v>
      </c>
      <c r="O86" s="53">
        <f t="shared" si="18"/>
        <v>21066.26</v>
      </c>
      <c r="P86" s="53">
        <f t="shared" si="18"/>
        <v>23174.689999999995</v>
      </c>
      <c r="Q86" s="53">
        <f>+Q84-Q85</f>
        <v>62648.1</v>
      </c>
    </row>
    <row r="87" spans="1:17" ht="12.75">
      <c r="A87" s="32" t="s">
        <v>96</v>
      </c>
      <c r="B87" s="65">
        <v>0</v>
      </c>
      <c r="C87" s="65">
        <v>0</v>
      </c>
      <c r="D87" s="65">
        <v>0</v>
      </c>
      <c r="E87" s="65">
        <f>SUM(B87:D87)</f>
        <v>0</v>
      </c>
      <c r="F87" s="65">
        <v>0</v>
      </c>
      <c r="G87" s="65">
        <v>0</v>
      </c>
      <c r="H87" s="65">
        <v>0</v>
      </c>
      <c r="I87" s="65">
        <f>SUM(F87:H87)</f>
        <v>0</v>
      </c>
      <c r="J87" s="65">
        <v>0</v>
      </c>
      <c r="K87" s="65">
        <v>0</v>
      </c>
      <c r="L87" s="65">
        <v>0</v>
      </c>
      <c r="M87" s="33">
        <f>SUM(J87:L87)</f>
        <v>0</v>
      </c>
      <c r="N87" s="65">
        <v>0</v>
      </c>
      <c r="O87" s="65">
        <v>0</v>
      </c>
      <c r="P87" s="65">
        <v>0</v>
      </c>
      <c r="Q87" s="33">
        <f>SUM(N87:P87)</f>
        <v>0</v>
      </c>
    </row>
    <row r="88" spans="1:17" ht="12.75">
      <c r="A88" s="38" t="s">
        <v>4</v>
      </c>
      <c r="B88" s="36">
        <f>B86+B87</f>
        <v>16402.875108099997</v>
      </c>
      <c r="C88" s="36">
        <f aca="true" t="shared" si="19" ref="C88:P88">C86+C87</f>
        <v>19153.758361</v>
      </c>
      <c r="D88" s="36">
        <f t="shared" si="19"/>
        <v>19441.204487999992</v>
      </c>
      <c r="E88" s="36">
        <f t="shared" si="19"/>
        <v>54997.83795710001</v>
      </c>
      <c r="F88" s="36">
        <f t="shared" si="19"/>
        <v>17825.048939</v>
      </c>
      <c r="G88" s="36">
        <f t="shared" si="19"/>
        <v>20679.671287999994</v>
      </c>
      <c r="H88" s="36">
        <f t="shared" si="19"/>
        <v>25352.300000000003</v>
      </c>
      <c r="I88" s="36">
        <f t="shared" si="19"/>
        <v>63857.02022700001</v>
      </c>
      <c r="J88" s="36">
        <f t="shared" si="19"/>
        <v>20872.924768</v>
      </c>
      <c r="K88" s="36">
        <f t="shared" si="19"/>
        <v>18809.880000000005</v>
      </c>
      <c r="L88" s="36">
        <f t="shared" si="19"/>
        <v>20607.811000000005</v>
      </c>
      <c r="M88" s="36">
        <f t="shared" si="19"/>
        <v>60290.615768</v>
      </c>
      <c r="N88" s="36">
        <f t="shared" si="19"/>
        <v>18407.149999999994</v>
      </c>
      <c r="O88" s="36">
        <f t="shared" si="19"/>
        <v>21066.26</v>
      </c>
      <c r="P88" s="36">
        <f t="shared" si="19"/>
        <v>23174.689999999995</v>
      </c>
      <c r="Q88" s="36">
        <f>Q86+Q87</f>
        <v>62648.1</v>
      </c>
    </row>
    <row r="89" ht="12.75">
      <c r="A89" s="19" t="s">
        <v>106</v>
      </c>
    </row>
  </sheetData>
  <mergeCells count="15"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  <mergeCell ref="N62:Q62"/>
    <mergeCell ref="A62:A63"/>
    <mergeCell ref="B62:E62"/>
    <mergeCell ref="F62:I62"/>
    <mergeCell ref="J62:M6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1999/00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Emmanuel and Sarah</cp:lastModifiedBy>
  <cp:lastPrinted>2009-04-29T15:40:26Z</cp:lastPrinted>
  <dcterms:created xsi:type="dcterms:W3CDTF">2005-05-16T04:25:43Z</dcterms:created>
  <dcterms:modified xsi:type="dcterms:W3CDTF">2009-04-29T15:42:12Z</dcterms:modified>
  <cp:category/>
  <cp:version/>
  <cp:contentType/>
  <cp:contentStatus/>
</cp:coreProperties>
</file>