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2"/>
  </bookViews>
  <sheets>
    <sheet name="Dept-03-04" sheetId="1" r:id="rId1"/>
    <sheet name="TaxItem-03-04" sheetId="2" r:id="rId2"/>
    <sheet name="Reg-03-04" sheetId="3" r:id="rId3"/>
  </sheets>
  <externalReferences>
    <externalReference r:id="rId6"/>
  </externalReferences>
  <definedNames>
    <definedName name="_xlnm.Print_Area" localSheetId="0">'Dept-03-04'!$A$1:$Q$13</definedName>
    <definedName name="_xlnm.Print_Area" localSheetId="2">'Reg-03-04'!$A$1:$Q$98</definedName>
    <definedName name="_xlnm.Print_Area" localSheetId="1">'TaxItem-03-04'!$A$1:$Q$125</definedName>
  </definedNames>
  <calcPr fullCalcOnLoad="1"/>
</workbook>
</file>

<file path=xl/sharedStrings.xml><?xml version="1.0" encoding="utf-8"?>
<sst xmlns="http://schemas.openxmlformats.org/spreadsheetml/2006/main" count="404" uniqueCount="146">
  <si>
    <t>VAT</t>
  </si>
  <si>
    <t>Arusha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</si>
  <si>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</si>
  <si>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</si>
  <si>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</si>
  <si>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</si>
  <si>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</si>
  <si>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</si>
  <si>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</si>
  <si>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</si>
  <si>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</si>
  <si>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</si>
  <si>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</si>
  <si>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</si>
  <si>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</si>
  <si>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</si>
  <si>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</si>
  <si>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</si>
  <si>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</si>
  <si>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NON-TAX  REVENUE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</si>
  <si>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</si>
  <si>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</si>
  <si>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</si>
  <si>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</si>
  <si>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</si>
  <si>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</si>
  <si>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</si>
  <si>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October</t>
  </si>
  <si>
    <t>Dar es Salaam</t>
  </si>
  <si>
    <t>Million TShs</t>
  </si>
  <si>
    <t>TZS in Millions Sh. Milioni</t>
  </si>
  <si>
    <t>Jumla</t>
  </si>
  <si>
    <t>Juni</t>
  </si>
  <si>
    <t>Mei</t>
  </si>
  <si>
    <t>Aprili</t>
  </si>
  <si>
    <t>Machi</t>
  </si>
  <si>
    <t>Februari</t>
  </si>
  <si>
    <t>Januari</t>
  </si>
  <si>
    <t>Desemba</t>
  </si>
  <si>
    <t>Novemba</t>
  </si>
  <si>
    <t>Oktoba</t>
  </si>
  <si>
    <t>Septemba</t>
  </si>
  <si>
    <t>Agosti</t>
  </si>
  <si>
    <t>Juai</t>
  </si>
  <si>
    <t>Julai</t>
  </si>
  <si>
    <t>Pwani</t>
  </si>
  <si>
    <t xml:space="preserve">Pwani </t>
  </si>
  <si>
    <t>MKOA</t>
  </si>
  <si>
    <t>JUMLA</t>
  </si>
  <si>
    <t xml:space="preserve">MKOA </t>
  </si>
  <si>
    <t>Idara ya Kodi ya Mapato</t>
  </si>
  <si>
    <t>Robo ya 1</t>
  </si>
  <si>
    <t xml:space="preserve"> Robo ya 2</t>
  </si>
  <si>
    <t>Robo ya 3</t>
  </si>
  <si>
    <t>Robo ya 4</t>
  </si>
  <si>
    <t xml:space="preserve">Ondoa: Hamisho kwenda  Akaunti ya Marejesho &amp; VETA </t>
  </si>
  <si>
    <t>Makusanyo Halisi</t>
  </si>
  <si>
    <t>Chanzo: Mamlaka ya Mapato Tanzania</t>
  </si>
  <si>
    <t xml:space="preserve"> Robo ya 1</t>
  </si>
  <si>
    <t xml:space="preserve">Robo ya 2 </t>
  </si>
  <si>
    <t>Robo ya  4</t>
  </si>
  <si>
    <t>Ondoa: Hamisho kwenda  Akaunti ya Marejesho &amp; VETA</t>
  </si>
  <si>
    <t>Ongeza: Vocha ya Hazina</t>
  </si>
  <si>
    <t>JUMLA KUU</t>
  </si>
  <si>
    <t>Robo ya 2</t>
  </si>
  <si>
    <t xml:space="preserve"> Idara ya Forodha na Ushuru </t>
  </si>
  <si>
    <t>Ondoa: Hamisho kwenda Akaunti ya Marejesho &amp; VETA</t>
  </si>
  <si>
    <t>Chanzo; Mamlaka ya Mapato Tanzania</t>
  </si>
  <si>
    <t>Idara ya Walipakodi Wakubwa</t>
  </si>
  <si>
    <t>KIPENGELE CHA KODI</t>
  </si>
  <si>
    <t>JUMLA (GHAFI)</t>
  </si>
  <si>
    <t>JUMLA (HALISI)</t>
  </si>
  <si>
    <t>Idara ya kodi ya Mapato</t>
  </si>
  <si>
    <t>Robo ya Kwanza</t>
  </si>
  <si>
    <t>Robo ya Pili</t>
  </si>
  <si>
    <t>Robo ya Tatu</t>
  </si>
  <si>
    <t>Robo ya Nne</t>
  </si>
  <si>
    <t>Kampuni zenye Dhima ya Ukomo</t>
  </si>
  <si>
    <t>Mashirika ya Umma</t>
  </si>
  <si>
    <t>Watu Binafsi</t>
  </si>
  <si>
    <t>Kodi ya Pato la Ghafla</t>
  </si>
  <si>
    <t>Kodi ya Zuio (IRMD)</t>
  </si>
  <si>
    <t>Kodi ya Ongezeko la Mtaji</t>
  </si>
  <si>
    <t>Kodi ya Usafirishaji kwa Meli</t>
  </si>
  <si>
    <t>Usafirishaji</t>
  </si>
  <si>
    <t>Makusanyo Madogomadogo</t>
  </si>
  <si>
    <t>Kodi ya Zuio (Bidhaa na Huduma)</t>
  </si>
  <si>
    <t>Kodi ya Zuio Asilimia ya Faida ya Bima</t>
  </si>
  <si>
    <t>Kodi ya Zuio Riba ya Benki</t>
  </si>
  <si>
    <t>Hawala za Serikali</t>
  </si>
  <si>
    <t>Kodi ya Pango</t>
  </si>
  <si>
    <t>Kodi ya Uwindaji</t>
  </si>
  <si>
    <t>Jumla Ndogo</t>
  </si>
  <si>
    <t>Kodi ya Mshahara</t>
  </si>
  <si>
    <t>Ushuru wa Ujuzi na Maendeleo</t>
  </si>
  <si>
    <t>ShT Milioni</t>
  </si>
  <si>
    <t>Idara ya VAT</t>
  </si>
  <si>
    <t>Ushuru wa Bidhaa - Ndani</t>
  </si>
  <si>
    <t>Bia</t>
  </si>
  <si>
    <t>Sigara</t>
  </si>
  <si>
    <t>Vinywaji Baridi</t>
  </si>
  <si>
    <t>Spiriti/Konyagi</t>
  </si>
  <si>
    <t>Simu za Mkononi</t>
  </si>
  <si>
    <t>Mifuko ya Plastiki</t>
  </si>
  <si>
    <t>Mvinyo</t>
  </si>
  <si>
    <t>Bidhaa Nyingine</t>
  </si>
  <si>
    <t>VAT - Ndani</t>
  </si>
  <si>
    <t>Bidhaa za Petroli</t>
  </si>
  <si>
    <t>Nguo</t>
  </si>
  <si>
    <t>Sabuni Maji, Ngumu na za Unga</t>
  </si>
  <si>
    <t>Sukari</t>
  </si>
  <si>
    <t>Nyinginezo</t>
  </si>
  <si>
    <t>JUMLA NDOGO</t>
  </si>
  <si>
    <t>Kodi nyingine za Leseni za Biashara</t>
  </si>
  <si>
    <t>Tozo za Kuondokea Uwanja wa ndege</t>
  </si>
  <si>
    <t>Kodi za Vyombo vya Moto</t>
  </si>
  <si>
    <t>Vocha za Hazina</t>
  </si>
  <si>
    <t>Stempu za Ushuru</t>
  </si>
  <si>
    <t>Mapato Yasiyotozwa Kodi</t>
  </si>
  <si>
    <t>Ongeza: Vocha za Hazina</t>
  </si>
  <si>
    <t>Idara ya Ushuru na Forodha</t>
  </si>
  <si>
    <t>Kodi ya Kuingiza Bidhaa</t>
  </si>
  <si>
    <t>Ushuru - Kuingiza Bidhaa</t>
  </si>
  <si>
    <t>Ushuru Bidhaa za Petroli</t>
  </si>
  <si>
    <t>VAT - Bidhaa Zinazoingia</t>
  </si>
  <si>
    <t>VAT - Bidhaa za Petroli</t>
  </si>
  <si>
    <t>Ushuru wa Fueli/Ushuru wa Barabara</t>
  </si>
  <si>
    <t>Gharama nyingine za kuingiza bidhaa</t>
  </si>
  <si>
    <t>Ushuru wa Kusafirisha Bidhaa Nje</t>
  </si>
  <si>
    <t>Mapato Yasiyokatwa Kodi</t>
  </si>
  <si>
    <t>Ongeza: Voccha za Hazina</t>
  </si>
  <si>
    <t>Idara ya Walipa Kodi Wakubwa</t>
  </si>
  <si>
    <t>Vinginevyo</t>
  </si>
  <si>
    <t>Ushuru wa Ndani</t>
  </si>
  <si>
    <t>bia</t>
  </si>
  <si>
    <t>Ushuru wa Stempu</t>
  </si>
  <si>
    <t>Kodi za Mashirika</t>
  </si>
  <si>
    <t>Kodi za Mishahara</t>
  </si>
  <si>
    <t>Kodi Nyingine za Zuio</t>
  </si>
  <si>
    <t>IDARA</t>
  </si>
  <si>
    <t>Makusanyo halisi ya mapato kiidara katika kila robo mwaka kwa mwaka 2003/04</t>
  </si>
  <si>
    <t>Kodi ya Mapato</t>
  </si>
  <si>
    <t>Ushuru na Forodha</t>
  </si>
  <si>
    <t>Walipa Kodi Wakubwa</t>
  </si>
  <si>
    <t>Ondoa: Hamisho kwenda Akaunti ya marejesho &amp; VETA</t>
  </si>
  <si>
    <t xml:space="preserve"> Idara ya VAT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</si>
</sst>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.0_ ;[Red]\-#,##0.0\ "/>
    <numFmt numFmtId="175" formatCode="_(* #,##0.0_);_(* \(#,##0.0\);_(* &quot;-&quot;??_);_(@_)"/>
    <numFmt numFmtId="176" formatCode="_-* #,##0.0_-;\-* #,##0.0_-;_-* &quot;-&quot;?_-;_-@_-"/>
    <numFmt numFmtId="177" formatCode="#,##0_ ;\-#,##0\ "/>
    <numFmt numFmtId="178" formatCode="#,##0.0_ ;\-#,##0.0\ "/>
    <numFmt numFmtId="179" formatCode="_-* #,##0_-;\-* #,##0_-;_-* &quot;-&quot;?_-;_-@_-"/>
    <numFmt numFmtId="180" formatCode="#,##0.0"/>
    <numFmt numFmtId="181" formatCode="_(* #,##0.0_);_(* \(#,##0.0\);_(* &quot;-&quot;?_);_(@_)"/>
    <numFmt numFmtId="182" formatCode="#,##0.0;[Red]#,##0.0"/>
    <numFmt numFmtId="183" formatCode="0.0"/>
    <numFmt numFmtId="184" formatCode="0.0%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.5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lightGray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Fill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left" wrapText="1"/>
    </xf>
    <xf numFmtId="176" fontId="4" fillId="0" borderId="10" xfId="0" applyNumberFormat="1" applyFont="1" applyBorder="1" applyAlignment="1">
      <alignment/>
    </xf>
    <xf numFmtId="172" fontId="3" fillId="0" borderId="10" xfId="42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172" fontId="3" fillId="0" borderId="10" xfId="42" applyNumberFormat="1" applyFont="1" applyBorder="1" applyAlignment="1" quotePrefix="1">
      <alignment horizontal="right"/>
    </xf>
    <xf numFmtId="172" fontId="3" fillId="0" borderId="12" xfId="42" applyNumberFormat="1" applyFont="1" applyBorder="1" applyAlignment="1" quotePrefix="1">
      <alignment horizontal="right"/>
    </xf>
    <xf numFmtId="0" fontId="3" fillId="0" borderId="10" xfId="0" applyFont="1" applyBorder="1" applyAlignment="1">
      <alignment horizontal="left"/>
    </xf>
    <xf numFmtId="172" fontId="3" fillId="0" borderId="12" xfId="42" applyNumberFormat="1" applyFont="1" applyBorder="1" applyAlignment="1">
      <alignment horizontal="right"/>
    </xf>
    <xf numFmtId="172" fontId="3" fillId="0" borderId="10" xfId="42" applyNumberFormat="1" applyFont="1" applyBorder="1" applyAlignment="1">
      <alignment horizontal="right"/>
    </xf>
    <xf numFmtId="182" fontId="4" fillId="0" borderId="12" xfId="0" applyNumberFormat="1" applyFont="1" applyBorder="1" applyAlignment="1">
      <alignment/>
    </xf>
    <xf numFmtId="18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182" fontId="3" fillId="0" borderId="12" xfId="0" applyNumberFormat="1" applyFont="1" applyBorder="1" applyAlignment="1" quotePrefix="1">
      <alignment horizontal="right"/>
    </xf>
    <xf numFmtId="182" fontId="3" fillId="0" borderId="10" xfId="0" applyNumberFormat="1" applyFont="1" applyBorder="1" applyAlignment="1" quotePrefix="1">
      <alignment horizontal="right"/>
    </xf>
    <xf numFmtId="172" fontId="3" fillId="0" borderId="0" xfId="42" applyNumberFormat="1" applyFont="1" applyAlignment="1">
      <alignment/>
    </xf>
    <xf numFmtId="182" fontId="4" fillId="0" borderId="12" xfId="42" applyNumberFormat="1" applyFont="1" applyBorder="1" applyAlignment="1">
      <alignment horizontal="right"/>
    </xf>
    <xf numFmtId="182" fontId="4" fillId="0" borderId="10" xfId="42" applyNumberFormat="1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43" fontId="3" fillId="0" borderId="0" xfId="42" applyFont="1" applyAlignment="1">
      <alignment/>
    </xf>
    <xf numFmtId="43" fontId="3" fillId="0" borderId="10" xfId="42" applyFont="1" applyBorder="1" applyAlignment="1">
      <alignment/>
    </xf>
    <xf numFmtId="182" fontId="4" fillId="0" borderId="12" xfId="42" applyNumberFormat="1" applyFont="1" applyBorder="1" applyAlignment="1" quotePrefix="1">
      <alignment horizontal="right"/>
    </xf>
    <xf numFmtId="182" fontId="4" fillId="0" borderId="10" xfId="42" applyNumberFormat="1" applyFont="1" applyBorder="1" applyAlignment="1" quotePrefix="1">
      <alignment horizontal="right"/>
    </xf>
    <xf numFmtId="182" fontId="4" fillId="0" borderId="10" xfId="0" applyNumberFormat="1" applyFont="1" applyBorder="1" applyAlignment="1">
      <alignment horizontal="right"/>
    </xf>
    <xf numFmtId="172" fontId="3" fillId="0" borderId="12" xfId="42" applyNumberFormat="1" applyFont="1" applyBorder="1" applyAlignment="1">
      <alignment/>
    </xf>
    <xf numFmtId="176" fontId="3" fillId="0" borderId="10" xfId="42" applyNumberFormat="1" applyFont="1" applyBorder="1" applyAlignment="1" quotePrefix="1">
      <alignment horizontal="right"/>
    </xf>
    <xf numFmtId="176" fontId="4" fillId="0" borderId="10" xfId="42" applyNumberFormat="1" applyFont="1" applyBorder="1" applyAlignment="1" quotePrefix="1">
      <alignment horizontal="right"/>
    </xf>
    <xf numFmtId="176" fontId="3" fillId="0" borderId="10" xfId="42" applyNumberFormat="1" applyFont="1" applyBorder="1" applyAlignment="1">
      <alignment horizontal="right"/>
    </xf>
    <xf numFmtId="176" fontId="4" fillId="0" borderId="10" xfId="42" applyNumberFormat="1" applyFont="1" applyBorder="1" applyAlignment="1">
      <alignment/>
    </xf>
    <xf numFmtId="176" fontId="4" fillId="0" borderId="0" xfId="0" applyNumberFormat="1" applyFont="1" applyAlignment="1">
      <alignment/>
    </xf>
    <xf numFmtId="172" fontId="4" fillId="0" borderId="10" xfId="42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left" wrapText="1"/>
    </xf>
    <xf numFmtId="43" fontId="3" fillId="0" borderId="10" xfId="42" applyFont="1" applyBorder="1" applyAlignment="1">
      <alignment horizontal="center"/>
    </xf>
    <xf numFmtId="172" fontId="3" fillId="0" borderId="10" xfId="42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4" fillId="0" borderId="0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 horizontal="left" vertical="center" wrapText="1"/>
    </xf>
    <xf numFmtId="172" fontId="3" fillId="0" borderId="10" xfId="42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33" borderId="12" xfId="0" applyFont="1" applyFill="1" applyBorder="1" applyAlignment="1" quotePrefix="1">
      <alignment horizontal="right"/>
    </xf>
    <xf numFmtId="0" fontId="3" fillId="33" borderId="10" xfId="0" applyFont="1" applyFill="1" applyBorder="1" applyAlignment="1" quotePrefix="1">
      <alignment horizontal="right"/>
    </xf>
    <xf numFmtId="0" fontId="3" fillId="33" borderId="10" xfId="0" applyFont="1" applyFill="1" applyBorder="1" applyAlignment="1">
      <alignment horizontal="centerContinuous"/>
    </xf>
    <xf numFmtId="172" fontId="3" fillId="33" borderId="10" xfId="42" applyNumberFormat="1" applyFont="1" applyFill="1" applyBorder="1" applyAlignment="1" quotePrefix="1">
      <alignment horizontal="right"/>
    </xf>
    <xf numFmtId="182" fontId="3" fillId="33" borderId="12" xfId="0" applyNumberFormat="1" applyFont="1" applyFill="1" applyBorder="1" applyAlignment="1" quotePrefix="1">
      <alignment horizontal="right"/>
    </xf>
    <xf numFmtId="182" fontId="3" fillId="33" borderId="10" xfId="0" applyNumberFormat="1" applyFont="1" applyFill="1" applyBorder="1" applyAlignment="1" quotePrefix="1">
      <alignment horizontal="right"/>
    </xf>
    <xf numFmtId="182" fontId="3" fillId="33" borderId="10" xfId="42" applyNumberFormat="1" applyFont="1" applyFill="1" applyBorder="1" applyAlignment="1" quotePrefix="1">
      <alignment horizontal="right"/>
    </xf>
    <xf numFmtId="1" fontId="3" fillId="33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172" fontId="4" fillId="0" borderId="10" xfId="42" applyNumberFormat="1" applyFont="1" applyBorder="1" applyAlignment="1" quotePrefix="1">
      <alignment horizontal="right"/>
    </xf>
    <xf numFmtId="172" fontId="4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178" fontId="4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/>
    </xf>
    <xf numFmtId="172" fontId="4" fillId="0" borderId="10" xfId="42" applyNumberFormat="1" applyFont="1" applyBorder="1" applyAlignment="1">
      <alignment vertical="center"/>
    </xf>
    <xf numFmtId="172" fontId="3" fillId="0" borderId="10" xfId="0" applyNumberFormat="1" applyFont="1" applyBorder="1" applyAlignment="1">
      <alignment/>
    </xf>
    <xf numFmtId="172" fontId="4" fillId="0" borderId="10" xfId="42" applyNumberFormat="1" applyFont="1" applyBorder="1" applyAlignment="1">
      <alignment horizontal="right"/>
    </xf>
    <xf numFmtId="0" fontId="7" fillId="36" borderId="10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182" fontId="3" fillId="0" borderId="0" xfId="0" applyNumberFormat="1" applyFont="1" applyAlignment="1">
      <alignment/>
    </xf>
    <xf numFmtId="172" fontId="9" fillId="0" borderId="10" xfId="42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42" applyNumberFormat="1" applyFont="1" applyBorder="1" applyAlignment="1">
      <alignment vertical="center"/>
    </xf>
    <xf numFmtId="172" fontId="0" fillId="0" borderId="10" xfId="42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172" fontId="9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17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4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0" fontId="11" fillId="0" borderId="0" xfId="0" applyFont="1" applyAlignment="1">
      <alignment horizontal="right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12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 wrapText="1"/>
    </xf>
    <xf numFmtId="0" fontId="1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 quotePrefix="1">
      <alignment horizontal="left" wrapText="1"/>
    </xf>
    <xf numFmtId="0" fontId="0" fillId="0" borderId="10" xfId="0" applyFont="1" applyBorder="1" applyAlignment="1">
      <alignment vertical="top" wrapText="1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2" fillId="36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x%20Statistics\Flash%20Reports\2004-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rev est-custom&amp;vat"/>
      <sheetName val="LARGE-TAX"/>
      <sheetName val="INCOME-TAX"/>
      <sheetName val="sumry for m`land &amp; act res comp"/>
      <sheetName val="I-TAX GRAPH"/>
      <sheetName val="VAT-GRAPH"/>
      <sheetName val="C&amp;E -GRAPH"/>
      <sheetName val="LARGETAX-GRAPH"/>
      <sheetName val="TOTAL-GRAPH"/>
      <sheetName val="GRAPH-MLAND"/>
      <sheetName val="perf. by regions"/>
      <sheetName val="Inc. Tax Itemwise"/>
      <sheetName val="Inc. tax regionwise"/>
      <sheetName val="VAT Itemwise"/>
      <sheetName val="VAT Regionwise"/>
      <sheetName val="Customs Itemwise"/>
      <sheetName val="Customs Regionwise"/>
      <sheetName val="L-TAX"/>
      <sheetName val="Rev. est. for Zbr."/>
      <sheetName val="perf. summary for zanz."/>
      <sheetName val="I-TAX GRAPH ZBR"/>
      <sheetName val="C&amp;E-GRAPH ZBR"/>
      <sheetName val="TOTAL-GRAPH ZBR"/>
      <sheetName val="GRAPH-ZBAR"/>
      <sheetName val="zanz cust. dept"/>
      <sheetName val="zanz Income tax"/>
      <sheetName val="exemption &amp; rebate m`land"/>
      <sheetName val="exemption zb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28.7109375" style="77" customWidth="1"/>
    <col min="2" max="17" width="11.7109375" style="77" customWidth="1"/>
    <col min="18" max="16384" width="9.140625" style="77" customWidth="1"/>
  </cols>
  <sheetData>
    <row r="1" spans="1:17" ht="15.75">
      <c r="A1" s="76" t="s">
        <v>140</v>
      </c>
      <c r="Q1" s="95" t="s">
        <v>29</v>
      </c>
    </row>
    <row r="2" spans="1:17" ht="12.75" customHeight="1">
      <c r="A2" s="116" t="s">
        <v>139</v>
      </c>
      <c r="B2" s="117" t="s">
        <v>73</v>
      </c>
      <c r="C2" s="118"/>
      <c r="D2" s="118"/>
      <c r="E2" s="119"/>
      <c r="F2" s="117" t="s">
        <v>74</v>
      </c>
      <c r="G2" s="118"/>
      <c r="H2" s="118"/>
      <c r="I2" s="119"/>
      <c r="J2" s="115" t="s">
        <v>75</v>
      </c>
      <c r="K2" s="115"/>
      <c r="L2" s="115"/>
      <c r="M2" s="115"/>
      <c r="N2" s="115" t="s">
        <v>76</v>
      </c>
      <c r="O2" s="115"/>
      <c r="P2" s="115"/>
      <c r="Q2" s="115"/>
    </row>
    <row r="3" spans="1:17" ht="15" customHeight="1">
      <c r="A3" s="116"/>
      <c r="B3" s="99" t="s">
        <v>44</v>
      </c>
      <c r="C3" s="99" t="s">
        <v>42</v>
      </c>
      <c r="D3" s="99" t="s">
        <v>41</v>
      </c>
      <c r="E3" s="99" t="s">
        <v>31</v>
      </c>
      <c r="F3" s="99" t="s">
        <v>40</v>
      </c>
      <c r="G3" s="99" t="s">
        <v>39</v>
      </c>
      <c r="H3" s="99" t="s">
        <v>38</v>
      </c>
      <c r="I3" s="99" t="s">
        <v>31</v>
      </c>
      <c r="J3" s="99" t="s">
        <v>37</v>
      </c>
      <c r="K3" s="99" t="s">
        <v>36</v>
      </c>
      <c r="L3" s="99" t="s">
        <v>35</v>
      </c>
      <c r="M3" s="99" t="s">
        <v>31</v>
      </c>
      <c r="N3" s="99" t="s">
        <v>34</v>
      </c>
      <c r="O3" s="99" t="s">
        <v>33</v>
      </c>
      <c r="P3" s="99" t="s">
        <v>32</v>
      </c>
      <c r="Q3" s="99" t="s">
        <v>31</v>
      </c>
    </row>
    <row r="4" spans="1:17" ht="15" customHeight="1">
      <c r="A4" s="78" t="s">
        <v>141</v>
      </c>
      <c r="B4" s="79">
        <v>15654.3</v>
      </c>
      <c r="C4" s="79">
        <v>16296.6</v>
      </c>
      <c r="D4" s="79">
        <v>22748</v>
      </c>
      <c r="E4" s="79">
        <f>SUM(B4:D4)</f>
        <v>54698.9</v>
      </c>
      <c r="F4" s="80">
        <v>17015.4</v>
      </c>
      <c r="G4" s="80">
        <v>16070.441168110003</v>
      </c>
      <c r="H4" s="80">
        <v>25309.4</v>
      </c>
      <c r="I4" s="80">
        <f>SUM(F4:H4)</f>
        <v>58395.241168110006</v>
      </c>
      <c r="J4" s="80">
        <v>19788.1</v>
      </c>
      <c r="K4" s="80">
        <v>18507.2</v>
      </c>
      <c r="L4" s="80">
        <v>25538.1</v>
      </c>
      <c r="M4" s="81">
        <f>SUM(J4:L4)</f>
        <v>63833.4</v>
      </c>
      <c r="N4" s="80">
        <v>19212.4</v>
      </c>
      <c r="O4" s="80">
        <v>18737</v>
      </c>
      <c r="P4" s="80">
        <v>25694.6</v>
      </c>
      <c r="Q4" s="81">
        <f>SUM(N4:P4)</f>
        <v>63644</v>
      </c>
    </row>
    <row r="5" spans="1:17" ht="15" customHeight="1">
      <c r="A5" s="82" t="s">
        <v>0</v>
      </c>
      <c r="B5" s="79">
        <v>9446.9</v>
      </c>
      <c r="C5" s="79">
        <v>11461.6</v>
      </c>
      <c r="D5" s="79">
        <v>12067.2</v>
      </c>
      <c r="E5" s="79">
        <f>SUM(B5:D5)</f>
        <v>32975.7</v>
      </c>
      <c r="F5" s="80">
        <v>13335.8</v>
      </c>
      <c r="G5" s="80">
        <v>12193.073067550002</v>
      </c>
      <c r="H5" s="80">
        <v>15332.8</v>
      </c>
      <c r="I5" s="80">
        <f>SUM(F5:H5)</f>
        <v>40861.67306755</v>
      </c>
      <c r="J5" s="80">
        <v>13403.5</v>
      </c>
      <c r="K5" s="80">
        <v>12075.6</v>
      </c>
      <c r="L5" s="80">
        <v>13507.6</v>
      </c>
      <c r="M5" s="81">
        <f>SUM(J5:L5)</f>
        <v>38986.7</v>
      </c>
      <c r="N5" s="80">
        <v>12901.7</v>
      </c>
      <c r="O5" s="80">
        <v>11727.1</v>
      </c>
      <c r="P5" s="80">
        <v>11889.3</v>
      </c>
      <c r="Q5" s="81">
        <f>SUM(N5:P5)</f>
        <v>36518.100000000006</v>
      </c>
    </row>
    <row r="6" spans="1:17" ht="15" customHeight="1">
      <c r="A6" s="78" t="s">
        <v>142</v>
      </c>
      <c r="B6" s="79">
        <v>48160.5</v>
      </c>
      <c r="C6" s="79">
        <v>51126.9</v>
      </c>
      <c r="D6" s="79">
        <v>55672.4</v>
      </c>
      <c r="E6" s="79">
        <f>SUM(B6:D6)</f>
        <v>154959.8</v>
      </c>
      <c r="F6" s="80">
        <v>52096.7</v>
      </c>
      <c r="G6" s="80">
        <v>51470.825000000004</v>
      </c>
      <c r="H6" s="80">
        <v>54204.9</v>
      </c>
      <c r="I6" s="80">
        <f>SUM(F6:H6)</f>
        <v>157772.425</v>
      </c>
      <c r="J6" s="80">
        <v>52274.8</v>
      </c>
      <c r="K6" s="80">
        <v>53006.4</v>
      </c>
      <c r="L6" s="80">
        <v>51829.1</v>
      </c>
      <c r="M6" s="81">
        <f>SUM(J6:L6)</f>
        <v>157110.30000000002</v>
      </c>
      <c r="N6" s="80">
        <v>51648.7</v>
      </c>
      <c r="O6" s="80">
        <v>52960.9</v>
      </c>
      <c r="P6" s="80">
        <v>54395.1</v>
      </c>
      <c r="Q6" s="81">
        <f>SUM(N7:P7)</f>
        <v>98663.9</v>
      </c>
    </row>
    <row r="7" spans="1:17" ht="15" customHeight="1">
      <c r="A7" s="78" t="s">
        <v>143</v>
      </c>
      <c r="B7" s="79">
        <v>25084.4</v>
      </c>
      <c r="C7" s="79">
        <v>21096.6</v>
      </c>
      <c r="D7" s="79">
        <v>36872.4</v>
      </c>
      <c r="E7" s="79">
        <f>SUM(B7:D7)</f>
        <v>83053.4</v>
      </c>
      <c r="F7" s="80">
        <v>28722.7</v>
      </c>
      <c r="G7" s="80">
        <v>25517.2</v>
      </c>
      <c r="H7" s="80">
        <v>38756.5</v>
      </c>
      <c r="I7" s="80">
        <f>SUM(F7:H7)</f>
        <v>92996.4</v>
      </c>
      <c r="J7" s="80">
        <v>28731.7</v>
      </c>
      <c r="K7" s="80">
        <v>26619.1</v>
      </c>
      <c r="L7" s="80">
        <v>40572.4</v>
      </c>
      <c r="M7" s="81">
        <f>SUM(J7:L7)</f>
        <v>95923.20000000001</v>
      </c>
      <c r="N7" s="80">
        <v>28575</v>
      </c>
      <c r="O7" s="80">
        <v>25170.4</v>
      </c>
      <c r="P7" s="80">
        <v>44918.5</v>
      </c>
      <c r="Q7" s="81">
        <f>SUM(N8:P8)</f>
        <v>357830.7</v>
      </c>
    </row>
    <row r="8" spans="1:17" ht="15" customHeight="1">
      <c r="A8" s="83" t="s">
        <v>70</v>
      </c>
      <c r="B8" s="74">
        <f aca="true" t="shared" si="0" ref="B8:Q8">SUM(B4:B7)</f>
        <v>98346.1</v>
      </c>
      <c r="C8" s="74">
        <f t="shared" si="0"/>
        <v>99981.70000000001</v>
      </c>
      <c r="D8" s="74">
        <f t="shared" si="0"/>
        <v>127360</v>
      </c>
      <c r="E8" s="74">
        <f t="shared" si="0"/>
        <v>325687.8</v>
      </c>
      <c r="F8" s="74">
        <f t="shared" si="0"/>
        <v>111170.59999999999</v>
      </c>
      <c r="G8" s="74">
        <f t="shared" si="0"/>
        <v>105251.53923566</v>
      </c>
      <c r="H8" s="74">
        <f t="shared" si="0"/>
        <v>133603.6</v>
      </c>
      <c r="I8" s="74">
        <f t="shared" si="0"/>
        <v>350025.73923565994</v>
      </c>
      <c r="J8" s="74">
        <f t="shared" si="0"/>
        <v>114198.09999999999</v>
      </c>
      <c r="K8" s="74">
        <f t="shared" si="0"/>
        <v>110208.30000000002</v>
      </c>
      <c r="L8" s="74">
        <f t="shared" si="0"/>
        <v>131447.19999999998</v>
      </c>
      <c r="M8" s="74">
        <f t="shared" si="0"/>
        <v>355853.60000000003</v>
      </c>
      <c r="N8" s="74">
        <f t="shared" si="0"/>
        <v>112337.8</v>
      </c>
      <c r="O8" s="74">
        <f t="shared" si="0"/>
        <v>108595.4</v>
      </c>
      <c r="P8" s="74">
        <f t="shared" si="0"/>
        <v>136897.5</v>
      </c>
      <c r="Q8" s="74">
        <f t="shared" si="0"/>
        <v>556656.7</v>
      </c>
    </row>
    <row r="9" spans="1:17" ht="15" customHeight="1">
      <c r="A9" s="75" t="s">
        <v>144</v>
      </c>
      <c r="B9" s="79">
        <v>3269.1</v>
      </c>
      <c r="C9" s="79">
        <v>1230.6583333333333</v>
      </c>
      <c r="D9" s="79">
        <v>5049.3</v>
      </c>
      <c r="E9" s="79">
        <f>SUM(B9:D9)</f>
        <v>9549.058333333334</v>
      </c>
      <c r="F9" s="79">
        <v>5734.426796</v>
      </c>
      <c r="G9" s="79">
        <v>4754.2</v>
      </c>
      <c r="H9" s="79">
        <v>29563.366796</v>
      </c>
      <c r="I9" s="79">
        <f>SUM(F9:H9)</f>
        <v>40051.993592</v>
      </c>
      <c r="J9" s="79">
        <v>4531.8</v>
      </c>
      <c r="K9" s="79">
        <v>4531.7</v>
      </c>
      <c r="L9" s="79">
        <v>4531.7</v>
      </c>
      <c r="M9" s="81">
        <f>SUM(J9:L9)</f>
        <v>13595.2</v>
      </c>
      <c r="N9" s="79">
        <v>7092.7</v>
      </c>
      <c r="O9" s="79">
        <v>4531.7</v>
      </c>
      <c r="P9" s="79">
        <v>10358.2</v>
      </c>
      <c r="Q9" s="81">
        <f>SUM(N9:P9)</f>
        <v>21982.6</v>
      </c>
    </row>
    <row r="10" spans="1:17" ht="15" customHeight="1">
      <c r="A10" s="83" t="s">
        <v>71</v>
      </c>
      <c r="B10" s="74">
        <f>B8-B9</f>
        <v>95077</v>
      </c>
      <c r="C10" s="74">
        <f aca="true" t="shared" si="1" ref="C10:P10">+C8-C9</f>
        <v>98751.04166666667</v>
      </c>
      <c r="D10" s="74">
        <f t="shared" si="1"/>
        <v>122310.7</v>
      </c>
      <c r="E10" s="74">
        <f t="shared" si="1"/>
        <v>316138.74166666664</v>
      </c>
      <c r="F10" s="74">
        <f t="shared" si="1"/>
        <v>105436.17320399999</v>
      </c>
      <c r="G10" s="74">
        <f t="shared" si="1"/>
        <v>100497.33923566001</v>
      </c>
      <c r="H10" s="74">
        <f t="shared" si="1"/>
        <v>104040.233204</v>
      </c>
      <c r="I10" s="74">
        <f t="shared" si="1"/>
        <v>309973.74564365996</v>
      </c>
      <c r="J10" s="74">
        <f t="shared" si="1"/>
        <v>109666.29999999999</v>
      </c>
      <c r="K10" s="74">
        <f t="shared" si="1"/>
        <v>105676.60000000002</v>
      </c>
      <c r="L10" s="74">
        <f t="shared" si="1"/>
        <v>126915.49999999999</v>
      </c>
      <c r="M10" s="74">
        <f t="shared" si="1"/>
        <v>342258.4</v>
      </c>
      <c r="N10" s="74">
        <f t="shared" si="1"/>
        <v>105245.1</v>
      </c>
      <c r="O10" s="74">
        <f t="shared" si="1"/>
        <v>104063.7</v>
      </c>
      <c r="P10" s="74">
        <f t="shared" si="1"/>
        <v>126539.3</v>
      </c>
      <c r="Q10" s="74">
        <f>+Q8-Q9</f>
        <v>534674.1</v>
      </c>
    </row>
    <row r="11" spans="1:17" ht="15" customHeight="1">
      <c r="A11" s="78" t="s">
        <v>119</v>
      </c>
      <c r="B11" s="79">
        <v>0</v>
      </c>
      <c r="C11" s="79">
        <v>244.8</v>
      </c>
      <c r="D11" s="79">
        <v>247.7</v>
      </c>
      <c r="E11" s="79">
        <f>SUM(B11:D11)</f>
        <v>492.5</v>
      </c>
      <c r="F11" s="80">
        <v>0</v>
      </c>
      <c r="G11" s="80">
        <v>2327.669181</v>
      </c>
      <c r="H11" s="80">
        <v>6574.969181</v>
      </c>
      <c r="I11" s="80">
        <f>SUM(F11:H11)</f>
        <v>8902.638362000002</v>
      </c>
      <c r="J11" s="80">
        <v>2080.3</v>
      </c>
      <c r="K11" s="80">
        <v>2312.8</v>
      </c>
      <c r="L11" s="80">
        <v>2483.2</v>
      </c>
      <c r="M11" s="81">
        <f>SUM(J11:L11)</f>
        <v>6876.3</v>
      </c>
      <c r="N11" s="80">
        <v>2293.9</v>
      </c>
      <c r="O11" s="80">
        <v>1231.3</v>
      </c>
      <c r="P11" s="80">
        <v>2912.6</v>
      </c>
      <c r="Q11" s="81">
        <f>SUM(N11:P11)</f>
        <v>6437.799999999999</v>
      </c>
    </row>
    <row r="12" spans="1:17" s="85" customFormat="1" ht="15" customHeight="1">
      <c r="A12" s="83" t="s">
        <v>63</v>
      </c>
      <c r="B12" s="84">
        <f aca="true" t="shared" si="2" ref="B12:L12">B10+B11</f>
        <v>95077</v>
      </c>
      <c r="C12" s="84">
        <f t="shared" si="2"/>
        <v>98995.84166666667</v>
      </c>
      <c r="D12" s="84">
        <f t="shared" si="2"/>
        <v>122558.4</v>
      </c>
      <c r="E12" s="84">
        <f t="shared" si="2"/>
        <v>316631.24166666664</v>
      </c>
      <c r="F12" s="84">
        <f t="shared" si="2"/>
        <v>105436.17320399999</v>
      </c>
      <c r="G12" s="84">
        <f t="shared" si="2"/>
        <v>102825.00841666001</v>
      </c>
      <c r="H12" s="84">
        <f t="shared" si="2"/>
        <v>110615.20238500001</v>
      </c>
      <c r="I12" s="84">
        <f t="shared" si="2"/>
        <v>318876.38400565996</v>
      </c>
      <c r="J12" s="84">
        <f t="shared" si="2"/>
        <v>111746.59999999999</v>
      </c>
      <c r="K12" s="84">
        <f t="shared" si="2"/>
        <v>107989.40000000002</v>
      </c>
      <c r="L12" s="84">
        <f t="shared" si="2"/>
        <v>129398.69999999998</v>
      </c>
      <c r="M12" s="84">
        <f>M10+M11</f>
        <v>349134.7</v>
      </c>
      <c r="N12" s="84">
        <f>N10+N11</f>
        <v>107539</v>
      </c>
      <c r="O12" s="84">
        <f>O10+O11</f>
        <v>105295</v>
      </c>
      <c r="P12" s="84">
        <f>P10+P11</f>
        <v>129451.90000000001</v>
      </c>
      <c r="Q12" s="84">
        <f>Q10+Q11</f>
        <v>541111.9</v>
      </c>
    </row>
    <row r="13" spans="1:2" ht="12.75">
      <c r="A13" s="96" t="s">
        <v>57</v>
      </c>
      <c r="B13" s="86"/>
    </row>
    <row r="14" spans="1:8" ht="12.75">
      <c r="A14" s="87"/>
      <c r="B14" s="88"/>
      <c r="E14" s="89"/>
      <c r="H14" s="88"/>
    </row>
    <row r="15" spans="2:8" ht="12.75">
      <c r="B15" s="89"/>
      <c r="C15" s="88"/>
      <c r="D15" s="88"/>
      <c r="E15" s="90"/>
      <c r="H15" s="91"/>
    </row>
    <row r="16" ht="12.75">
      <c r="C16" s="92"/>
    </row>
    <row r="17" spans="2:8" ht="12.75">
      <c r="B17" s="93"/>
      <c r="C17" s="94"/>
      <c r="D17" s="88"/>
      <c r="E17" s="88"/>
      <c r="H17" s="88"/>
    </row>
    <row r="18" spans="3:5" ht="12.75">
      <c r="C18" s="94"/>
      <c r="D18" s="88"/>
      <c r="E18" s="88"/>
    </row>
    <row r="19" ht="12.75">
      <c r="C19" s="94"/>
    </row>
    <row r="20" spans="3:5" ht="12.75">
      <c r="C20" s="94"/>
      <c r="E20" s="88"/>
    </row>
    <row r="21" spans="3:5" ht="12.75">
      <c r="C21" s="94"/>
      <c r="E21" s="91"/>
    </row>
    <row r="22" spans="3:5" ht="12.75">
      <c r="C22" s="94"/>
      <c r="E22" s="88"/>
    </row>
    <row r="23" ht="12.75">
      <c r="C23" s="94"/>
    </row>
  </sheetData>
  <sheetProtection/>
  <mergeCells count="5">
    <mergeCell ref="N2:Q2"/>
    <mergeCell ref="A2:A3"/>
    <mergeCell ref="B2:E2"/>
    <mergeCell ref="F2:I2"/>
    <mergeCell ref="J2:M2"/>
  </mergeCells>
  <printOptions horizontalCentered="1"/>
  <pageMargins left="0.11811023622047245" right="0.11811023622047245" top="0.984251968503937" bottom="0.984251968503937" header="0.5118110236220472" footer="0.5118110236220472"/>
  <pageSetup horizontalDpi="600" verticalDpi="600" orientation="landscape" paperSize="9" scale="68" r:id="rId1"/>
  <headerFooter alignWithMargins="0">
    <oddHeader>&amp;C&amp;"Arial,Bold"&amp;12TANZANIA REVENUE AUTHORITY
Actual Revenue Collections (Quarterly) for 2003/04 By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5"/>
  <sheetViews>
    <sheetView view="pageBreakPreview" zoomScaleSheetLayoutView="100" zoomScalePageLayoutView="0" workbookViewId="0" topLeftCell="A98">
      <selection activeCell="A126" sqref="A126"/>
    </sheetView>
  </sheetViews>
  <sheetFormatPr defaultColWidth="9.140625" defaultRowHeight="12.75"/>
  <cols>
    <col min="1" max="1" width="34.8515625" style="1" customWidth="1"/>
    <col min="2" max="4" width="10.7109375" style="1" customWidth="1"/>
    <col min="5" max="5" width="11.710937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7109375" style="1" customWidth="1"/>
    <col min="14" max="16" width="10.7109375" style="1" customWidth="1"/>
    <col min="17" max="17" width="11.7109375" style="1" customWidth="1"/>
    <col min="18" max="16384" width="9.140625" style="1" customWidth="1"/>
  </cols>
  <sheetData>
    <row r="1" spans="1:17" ht="12.75">
      <c r="A1" s="98" t="s">
        <v>72</v>
      </c>
      <c r="B1" s="46"/>
      <c r="M1" s="2"/>
      <c r="Q1" s="2" t="s">
        <v>95</v>
      </c>
    </row>
    <row r="2" spans="1:17" ht="12.75" customHeight="1">
      <c r="A2" s="116" t="s">
        <v>69</v>
      </c>
      <c r="B2" s="117" t="s">
        <v>73</v>
      </c>
      <c r="C2" s="118"/>
      <c r="D2" s="118"/>
      <c r="E2" s="119"/>
      <c r="F2" s="117" t="s">
        <v>74</v>
      </c>
      <c r="G2" s="118"/>
      <c r="H2" s="118"/>
      <c r="I2" s="119"/>
      <c r="J2" s="115" t="s">
        <v>75</v>
      </c>
      <c r="K2" s="115"/>
      <c r="L2" s="115"/>
      <c r="M2" s="115"/>
      <c r="N2" s="115" t="s">
        <v>76</v>
      </c>
      <c r="O2" s="115"/>
      <c r="P2" s="115"/>
      <c r="Q2" s="115"/>
    </row>
    <row r="3" spans="1:17" ht="12.75" customHeight="1">
      <c r="A3" s="116"/>
      <c r="B3" s="99" t="s">
        <v>44</v>
      </c>
      <c r="C3" s="99" t="s">
        <v>42</v>
      </c>
      <c r="D3" s="99" t="s">
        <v>41</v>
      </c>
      <c r="E3" s="99" t="s">
        <v>31</v>
      </c>
      <c r="F3" s="99" t="s">
        <v>40</v>
      </c>
      <c r="G3" s="99" t="s">
        <v>39</v>
      </c>
      <c r="H3" s="99" t="s">
        <v>38</v>
      </c>
      <c r="I3" s="99" t="s">
        <v>31</v>
      </c>
      <c r="J3" s="99" t="s">
        <v>37</v>
      </c>
      <c r="K3" s="99" t="s">
        <v>36</v>
      </c>
      <c r="L3" s="99" t="s">
        <v>35</v>
      </c>
      <c r="M3" s="99" t="s">
        <v>31</v>
      </c>
      <c r="N3" s="99" t="s">
        <v>34</v>
      </c>
      <c r="O3" s="99" t="s">
        <v>33</v>
      </c>
      <c r="P3" s="99" t="s">
        <v>32</v>
      </c>
      <c r="Q3" s="99" t="s">
        <v>31</v>
      </c>
    </row>
    <row r="4" spans="1:17" ht="12.75">
      <c r="A4" s="82" t="s">
        <v>77</v>
      </c>
      <c r="B4" s="7">
        <v>1905.9</v>
      </c>
      <c r="C4" s="7">
        <v>1763.3</v>
      </c>
      <c r="D4" s="7">
        <v>5537.3</v>
      </c>
      <c r="E4" s="7">
        <f>SUM(B4:D4)</f>
        <v>9206.5</v>
      </c>
      <c r="F4" s="7">
        <v>1685.9</v>
      </c>
      <c r="G4" s="7">
        <v>1627</v>
      </c>
      <c r="H4" s="7">
        <v>6774.9</v>
      </c>
      <c r="I4" s="7">
        <f>SUM(F4:H4)</f>
        <v>10087.8</v>
      </c>
      <c r="J4" s="7">
        <v>1929.4</v>
      </c>
      <c r="K4" s="7">
        <v>2012</v>
      </c>
      <c r="L4" s="7">
        <v>5625.3</v>
      </c>
      <c r="M4" s="7">
        <f>SUM(J4:L4)</f>
        <v>9566.7</v>
      </c>
      <c r="N4" s="7">
        <v>1645.1</v>
      </c>
      <c r="O4" s="7">
        <v>1632.9</v>
      </c>
      <c r="P4" s="7">
        <v>5675.8</v>
      </c>
      <c r="Q4" s="7">
        <f>SUM(N4:P4)</f>
        <v>8953.8</v>
      </c>
    </row>
    <row r="5" spans="1:17" ht="12.75">
      <c r="A5" s="82" t="s">
        <v>78</v>
      </c>
      <c r="B5" s="7">
        <v>0.8</v>
      </c>
      <c r="C5" s="7">
        <v>1.4</v>
      </c>
      <c r="D5" s="7">
        <v>301.3</v>
      </c>
      <c r="E5" s="7">
        <f aca="true" t="shared" si="0" ref="E5:E18">SUM(B5:D5)</f>
        <v>303.5</v>
      </c>
      <c r="F5" s="7"/>
      <c r="G5" s="7">
        <v>3</v>
      </c>
      <c r="H5" s="7">
        <v>702.9</v>
      </c>
      <c r="I5" s="7">
        <f aca="true" t="shared" si="1" ref="I5:I18">SUM(F5:H5)</f>
        <v>705.9</v>
      </c>
      <c r="J5" s="7">
        <v>108.9</v>
      </c>
      <c r="K5" s="7">
        <v>37.4</v>
      </c>
      <c r="L5" s="7">
        <v>756.2</v>
      </c>
      <c r="M5" s="7">
        <f aca="true" t="shared" si="2" ref="M5:M18">SUM(J5:L5)</f>
        <v>902.5</v>
      </c>
      <c r="N5" s="7">
        <v>94.4</v>
      </c>
      <c r="O5" s="7">
        <v>210.4</v>
      </c>
      <c r="P5" s="7">
        <v>286.1</v>
      </c>
      <c r="Q5" s="7">
        <f aca="true" t="shared" si="3" ref="Q5:Q18">SUM(N5:P5)</f>
        <v>590.9000000000001</v>
      </c>
    </row>
    <row r="6" spans="1:17" ht="12.75">
      <c r="A6" s="82" t="s">
        <v>79</v>
      </c>
      <c r="B6" s="7">
        <v>1308.9</v>
      </c>
      <c r="C6" s="7">
        <v>947</v>
      </c>
      <c r="D6" s="7">
        <v>2282.5</v>
      </c>
      <c r="E6" s="7">
        <f t="shared" si="0"/>
        <v>4538.4</v>
      </c>
      <c r="F6" s="7">
        <v>1019</v>
      </c>
      <c r="G6" s="7">
        <v>717.5</v>
      </c>
      <c r="H6" s="7">
        <v>2333.1</v>
      </c>
      <c r="I6" s="7">
        <f t="shared" si="1"/>
        <v>4069.6</v>
      </c>
      <c r="J6" s="7">
        <v>1117.8</v>
      </c>
      <c r="K6" s="7">
        <v>927.6</v>
      </c>
      <c r="L6" s="7">
        <v>3042.5</v>
      </c>
      <c r="M6" s="7">
        <f t="shared" si="2"/>
        <v>5087.9</v>
      </c>
      <c r="N6" s="7">
        <v>1134.2</v>
      </c>
      <c r="O6" s="7">
        <v>1023.2</v>
      </c>
      <c r="P6" s="7">
        <v>2440.5</v>
      </c>
      <c r="Q6" s="7">
        <f t="shared" si="3"/>
        <v>4597.9</v>
      </c>
    </row>
    <row r="7" spans="1:17" ht="12.75">
      <c r="A7" s="82" t="s">
        <v>80</v>
      </c>
      <c r="B7" s="8">
        <v>0</v>
      </c>
      <c r="C7" s="8">
        <v>0</v>
      </c>
      <c r="D7" s="8">
        <v>1.9</v>
      </c>
      <c r="E7" s="7">
        <f t="shared" si="0"/>
        <v>1.9</v>
      </c>
      <c r="F7" s="7">
        <v>0.1</v>
      </c>
      <c r="G7" s="7">
        <v>0</v>
      </c>
      <c r="H7" s="7">
        <v>0</v>
      </c>
      <c r="I7" s="7">
        <f t="shared" si="1"/>
        <v>0.1</v>
      </c>
      <c r="J7" s="7">
        <v>0</v>
      </c>
      <c r="K7" s="7">
        <v>179.5</v>
      </c>
      <c r="L7" s="7">
        <v>0</v>
      </c>
      <c r="M7" s="7">
        <f t="shared" si="2"/>
        <v>179.5</v>
      </c>
      <c r="N7" s="7">
        <v>0</v>
      </c>
      <c r="O7" s="7">
        <v>0</v>
      </c>
      <c r="P7" s="7">
        <v>224.5</v>
      </c>
      <c r="Q7" s="7">
        <f t="shared" si="3"/>
        <v>224.5</v>
      </c>
    </row>
    <row r="8" spans="1:17" ht="12.75">
      <c r="A8" s="100" t="s">
        <v>81</v>
      </c>
      <c r="B8" s="7">
        <v>886</v>
      </c>
      <c r="C8" s="7">
        <v>1589</v>
      </c>
      <c r="D8" s="7">
        <v>1737.1</v>
      </c>
      <c r="E8" s="7">
        <f t="shared" si="0"/>
        <v>4212.1</v>
      </c>
      <c r="F8" s="7">
        <v>881.7</v>
      </c>
      <c r="G8" s="7">
        <v>899.6</v>
      </c>
      <c r="H8" s="7">
        <v>1193.2</v>
      </c>
      <c r="I8" s="7">
        <f t="shared" si="1"/>
        <v>2974.5</v>
      </c>
      <c r="J8" s="7">
        <v>1387.5</v>
      </c>
      <c r="K8" s="7">
        <v>792.8</v>
      </c>
      <c r="L8" s="7">
        <v>913.9</v>
      </c>
      <c r="M8" s="7">
        <f t="shared" si="2"/>
        <v>3094.2000000000003</v>
      </c>
      <c r="N8" s="7">
        <v>1493.5</v>
      </c>
      <c r="O8" s="7">
        <v>1078.5</v>
      </c>
      <c r="P8" s="7">
        <v>1012.4</v>
      </c>
      <c r="Q8" s="7">
        <f t="shared" si="3"/>
        <v>3584.4</v>
      </c>
    </row>
    <row r="9" spans="1:17" ht="12.75">
      <c r="A9" s="82" t="s">
        <v>82</v>
      </c>
      <c r="B9" s="7">
        <v>126.4</v>
      </c>
      <c r="C9" s="7">
        <v>63.9</v>
      </c>
      <c r="D9" s="7">
        <v>62.7</v>
      </c>
      <c r="E9" s="7">
        <f t="shared" si="0"/>
        <v>253</v>
      </c>
      <c r="F9" s="7">
        <v>65.2</v>
      </c>
      <c r="G9" s="7">
        <v>118.7</v>
      </c>
      <c r="H9" s="7">
        <v>68.8</v>
      </c>
      <c r="I9" s="7">
        <f t="shared" si="1"/>
        <v>252.7</v>
      </c>
      <c r="J9" s="7">
        <v>77.3</v>
      </c>
      <c r="K9" s="7">
        <v>32.4</v>
      </c>
      <c r="L9" s="7">
        <v>81.5</v>
      </c>
      <c r="M9" s="7">
        <f t="shared" si="2"/>
        <v>191.2</v>
      </c>
      <c r="N9" s="7">
        <v>64.2</v>
      </c>
      <c r="O9" s="7">
        <v>63.6</v>
      </c>
      <c r="P9" s="7">
        <v>99.1</v>
      </c>
      <c r="Q9" s="7">
        <f t="shared" si="3"/>
        <v>226.9</v>
      </c>
    </row>
    <row r="10" spans="1:17" ht="12.75">
      <c r="A10" s="82" t="s">
        <v>83</v>
      </c>
      <c r="B10" s="7">
        <v>52.1</v>
      </c>
      <c r="C10" s="7">
        <v>48.5</v>
      </c>
      <c r="D10" s="7">
        <v>51.6</v>
      </c>
      <c r="E10" s="7">
        <f t="shared" si="0"/>
        <v>152.2</v>
      </c>
      <c r="F10" s="7">
        <v>46.5</v>
      </c>
      <c r="G10" s="7">
        <v>32.8</v>
      </c>
      <c r="H10" s="7">
        <v>102.9</v>
      </c>
      <c r="I10" s="7">
        <f t="shared" si="1"/>
        <v>182.2</v>
      </c>
      <c r="J10" s="7">
        <v>0</v>
      </c>
      <c r="K10" s="7">
        <v>55.3</v>
      </c>
      <c r="L10" s="7">
        <v>52.6</v>
      </c>
      <c r="M10" s="7">
        <f t="shared" si="2"/>
        <v>107.9</v>
      </c>
      <c r="N10" s="7">
        <v>0</v>
      </c>
      <c r="O10" s="7">
        <v>45.2</v>
      </c>
      <c r="P10" s="7">
        <v>49.2</v>
      </c>
      <c r="Q10" s="7">
        <f t="shared" si="3"/>
        <v>94.4</v>
      </c>
    </row>
    <row r="11" spans="1:17" ht="12.75">
      <c r="A11" s="82" t="s">
        <v>84</v>
      </c>
      <c r="B11" s="7">
        <v>18.4</v>
      </c>
      <c r="C11" s="7">
        <v>12</v>
      </c>
      <c r="D11" s="7">
        <v>22.9</v>
      </c>
      <c r="E11" s="7">
        <f t="shared" si="0"/>
        <v>53.3</v>
      </c>
      <c r="F11" s="7">
        <v>26</v>
      </c>
      <c r="G11" s="7">
        <v>41</v>
      </c>
      <c r="H11" s="7">
        <v>28.2</v>
      </c>
      <c r="I11" s="7">
        <f t="shared" si="1"/>
        <v>95.2</v>
      </c>
      <c r="J11" s="7">
        <v>23.2</v>
      </c>
      <c r="K11" s="7">
        <v>12.4</v>
      </c>
      <c r="L11" s="7">
        <v>11.5</v>
      </c>
      <c r="M11" s="7">
        <f t="shared" si="2"/>
        <v>47.1</v>
      </c>
      <c r="N11" s="7">
        <v>119</v>
      </c>
      <c r="O11" s="7">
        <v>11.2</v>
      </c>
      <c r="P11" s="7">
        <v>12.1</v>
      </c>
      <c r="Q11" s="7">
        <f t="shared" si="3"/>
        <v>142.29999999999998</v>
      </c>
    </row>
    <row r="12" spans="1:17" ht="12.75">
      <c r="A12" s="82" t="s">
        <v>85</v>
      </c>
      <c r="B12" s="7">
        <v>59.6</v>
      </c>
      <c r="C12" s="7">
        <v>30.4</v>
      </c>
      <c r="D12" s="7">
        <v>92</v>
      </c>
      <c r="E12" s="7">
        <f t="shared" si="0"/>
        <v>182</v>
      </c>
      <c r="F12" s="7">
        <v>6.3</v>
      </c>
      <c r="G12" s="7">
        <v>17.3</v>
      </c>
      <c r="H12" s="7">
        <v>200.2</v>
      </c>
      <c r="I12" s="7">
        <f t="shared" si="1"/>
        <v>223.79999999999998</v>
      </c>
      <c r="J12" s="7">
        <v>115.1</v>
      </c>
      <c r="K12" s="7">
        <v>91</v>
      </c>
      <c r="L12" s="7">
        <v>56.3</v>
      </c>
      <c r="M12" s="7">
        <f t="shared" si="2"/>
        <v>262.4</v>
      </c>
      <c r="N12" s="7">
        <v>104.5</v>
      </c>
      <c r="O12" s="7">
        <v>31.9</v>
      </c>
      <c r="P12" s="7">
        <v>31.7</v>
      </c>
      <c r="Q12" s="7">
        <f t="shared" si="3"/>
        <v>168.1</v>
      </c>
    </row>
    <row r="13" spans="1:17" ht="12.75">
      <c r="A13" s="82" t="s">
        <v>86</v>
      </c>
      <c r="B13" s="7">
        <v>271.9</v>
      </c>
      <c r="C13" s="7">
        <v>72.6</v>
      </c>
      <c r="D13" s="7">
        <v>157.4</v>
      </c>
      <c r="E13" s="7">
        <f t="shared" si="0"/>
        <v>501.9</v>
      </c>
      <c r="F13" s="7">
        <v>413.8</v>
      </c>
      <c r="G13" s="7">
        <v>123.3</v>
      </c>
      <c r="H13" s="7">
        <v>137.2</v>
      </c>
      <c r="I13" s="7">
        <f t="shared" si="1"/>
        <v>674.3</v>
      </c>
      <c r="J13" s="7">
        <v>169.5</v>
      </c>
      <c r="K13" s="7">
        <v>100.7</v>
      </c>
      <c r="L13" s="7">
        <v>390.7</v>
      </c>
      <c r="M13" s="7">
        <f t="shared" si="2"/>
        <v>660.9</v>
      </c>
      <c r="N13" s="7">
        <v>260.2</v>
      </c>
      <c r="O13" s="7">
        <v>195.1</v>
      </c>
      <c r="P13" s="7">
        <v>315.6</v>
      </c>
      <c r="Q13" s="7">
        <f t="shared" si="3"/>
        <v>770.9</v>
      </c>
    </row>
    <row r="14" spans="1:17" ht="12.75" customHeight="1">
      <c r="A14" s="101" t="s">
        <v>87</v>
      </c>
      <c r="B14" s="7">
        <v>1.5</v>
      </c>
      <c r="C14" s="7">
        <v>4.6</v>
      </c>
      <c r="D14" s="7">
        <v>3.4</v>
      </c>
      <c r="E14" s="7">
        <f t="shared" si="0"/>
        <v>9.5</v>
      </c>
      <c r="F14" s="7">
        <v>2.4</v>
      </c>
      <c r="G14" s="7">
        <v>2.1</v>
      </c>
      <c r="H14" s="7">
        <v>4.5</v>
      </c>
      <c r="I14" s="7">
        <f t="shared" si="1"/>
        <v>9</v>
      </c>
      <c r="J14" s="7">
        <v>3.2</v>
      </c>
      <c r="K14" s="7">
        <v>4.3</v>
      </c>
      <c r="L14" s="7">
        <v>3.4</v>
      </c>
      <c r="M14" s="7">
        <f t="shared" si="2"/>
        <v>10.9</v>
      </c>
      <c r="N14" s="7">
        <v>6.6</v>
      </c>
      <c r="O14" s="7">
        <v>4.3</v>
      </c>
      <c r="P14" s="7">
        <v>3.4</v>
      </c>
      <c r="Q14" s="7">
        <f t="shared" si="3"/>
        <v>14.299999999999999</v>
      </c>
    </row>
    <row r="15" spans="1:17" ht="12.75">
      <c r="A15" s="82" t="s">
        <v>88</v>
      </c>
      <c r="B15" s="7">
        <v>15.1</v>
      </c>
      <c r="C15" s="7">
        <v>10.3</v>
      </c>
      <c r="D15" s="7">
        <v>9.3</v>
      </c>
      <c r="E15" s="7">
        <f t="shared" si="0"/>
        <v>34.7</v>
      </c>
      <c r="F15" s="7">
        <v>7.9</v>
      </c>
      <c r="G15" s="7">
        <v>24.3</v>
      </c>
      <c r="H15" s="7">
        <v>21</v>
      </c>
      <c r="I15" s="7">
        <f t="shared" si="1"/>
        <v>53.2</v>
      </c>
      <c r="J15" s="7">
        <v>183.3</v>
      </c>
      <c r="K15" s="7">
        <v>36.9</v>
      </c>
      <c r="L15" s="7">
        <v>14.9</v>
      </c>
      <c r="M15" s="7">
        <f t="shared" si="2"/>
        <v>235.10000000000002</v>
      </c>
      <c r="N15" s="7">
        <v>43.7</v>
      </c>
      <c r="O15" s="7">
        <v>15.1</v>
      </c>
      <c r="P15" s="7">
        <v>11.3</v>
      </c>
      <c r="Q15" s="7">
        <f t="shared" si="3"/>
        <v>70.10000000000001</v>
      </c>
    </row>
    <row r="16" spans="1:17" ht="12" customHeight="1">
      <c r="A16" s="82" t="s">
        <v>89</v>
      </c>
      <c r="B16" s="7">
        <v>0</v>
      </c>
      <c r="C16" s="7">
        <v>18.9</v>
      </c>
      <c r="D16" s="7">
        <v>0</v>
      </c>
      <c r="E16" s="7">
        <f t="shared" si="0"/>
        <v>18.9</v>
      </c>
      <c r="F16" s="7">
        <v>42.2</v>
      </c>
      <c r="G16" s="7">
        <v>215.1</v>
      </c>
      <c r="H16" s="7">
        <v>150.6</v>
      </c>
      <c r="I16" s="7">
        <f t="shared" si="1"/>
        <v>407.9</v>
      </c>
      <c r="J16" s="7">
        <v>206</v>
      </c>
      <c r="K16" s="7">
        <v>0</v>
      </c>
      <c r="L16" s="7">
        <v>0</v>
      </c>
      <c r="M16" s="7">
        <f t="shared" si="2"/>
        <v>206</v>
      </c>
      <c r="N16" s="7">
        <v>0.1</v>
      </c>
      <c r="O16" s="7">
        <v>0</v>
      </c>
      <c r="P16" s="7">
        <v>0</v>
      </c>
      <c r="Q16" s="7">
        <f t="shared" si="3"/>
        <v>0.1</v>
      </c>
    </row>
    <row r="17" spans="1:17" ht="12.75">
      <c r="A17" s="82" t="s">
        <v>90</v>
      </c>
      <c r="B17" s="7">
        <v>454.6</v>
      </c>
      <c r="C17" s="7">
        <v>552.5</v>
      </c>
      <c r="D17" s="7">
        <v>532.3</v>
      </c>
      <c r="E17" s="7">
        <f t="shared" si="0"/>
        <v>1539.4</v>
      </c>
      <c r="F17" s="7">
        <v>543.5</v>
      </c>
      <c r="G17" s="7">
        <v>460.64</v>
      </c>
      <c r="H17" s="7">
        <v>667.7</v>
      </c>
      <c r="I17" s="7">
        <f t="shared" si="1"/>
        <v>1671.8400000000001</v>
      </c>
      <c r="J17" s="7">
        <v>548.6</v>
      </c>
      <c r="K17" s="7">
        <v>529.5</v>
      </c>
      <c r="L17" s="7">
        <v>540.3</v>
      </c>
      <c r="M17" s="7">
        <f t="shared" si="2"/>
        <v>1618.3999999999999</v>
      </c>
      <c r="N17" s="7">
        <v>555</v>
      </c>
      <c r="O17" s="7">
        <v>534.4</v>
      </c>
      <c r="P17" s="7">
        <v>534.3</v>
      </c>
      <c r="Q17" s="7">
        <f t="shared" si="3"/>
        <v>1623.7</v>
      </c>
    </row>
    <row r="18" spans="1:17" ht="12.75">
      <c r="A18" s="82" t="s">
        <v>91</v>
      </c>
      <c r="B18" s="7">
        <v>52.4</v>
      </c>
      <c r="C18" s="7">
        <v>55.9</v>
      </c>
      <c r="D18" s="7">
        <v>55.9</v>
      </c>
      <c r="E18" s="7">
        <f t="shared" si="0"/>
        <v>164.2</v>
      </c>
      <c r="F18" s="7">
        <v>55.3</v>
      </c>
      <c r="G18" s="7">
        <v>108.3</v>
      </c>
      <c r="H18" s="7">
        <v>60.4</v>
      </c>
      <c r="I18" s="7">
        <f t="shared" si="1"/>
        <v>224</v>
      </c>
      <c r="J18" s="7">
        <v>55.5</v>
      </c>
      <c r="K18" s="7">
        <v>37.8</v>
      </c>
      <c r="L18" s="7">
        <v>53.2</v>
      </c>
      <c r="M18" s="7">
        <f t="shared" si="2"/>
        <v>146.5</v>
      </c>
      <c r="N18" s="7">
        <v>62.3</v>
      </c>
      <c r="O18" s="7">
        <v>45</v>
      </c>
      <c r="P18" s="7">
        <v>52.9</v>
      </c>
      <c r="Q18" s="7">
        <f t="shared" si="3"/>
        <v>160.2</v>
      </c>
    </row>
    <row r="19" spans="1:17" s="5" customFormat="1" ht="12.75">
      <c r="A19" s="83" t="s">
        <v>92</v>
      </c>
      <c r="B19" s="11">
        <f aca="true" t="shared" si="4" ref="B19:P19">SUM(B4:B18)</f>
        <v>5153.6</v>
      </c>
      <c r="C19" s="11">
        <f t="shared" si="4"/>
        <v>5170.299999999999</v>
      </c>
      <c r="D19" s="11">
        <f t="shared" si="4"/>
        <v>10847.599999999999</v>
      </c>
      <c r="E19" s="11">
        <f t="shared" si="4"/>
        <v>21171.500000000007</v>
      </c>
      <c r="F19" s="11">
        <f t="shared" si="4"/>
        <v>4795.799999999999</v>
      </c>
      <c r="G19" s="11">
        <f t="shared" si="4"/>
        <v>4390.64</v>
      </c>
      <c r="H19" s="11">
        <f t="shared" si="4"/>
        <v>12445.600000000002</v>
      </c>
      <c r="I19" s="11">
        <f t="shared" si="4"/>
        <v>21632.040000000005</v>
      </c>
      <c r="J19" s="11">
        <f t="shared" si="4"/>
        <v>5925.300000000001</v>
      </c>
      <c r="K19" s="11">
        <f t="shared" si="4"/>
        <v>4849.6</v>
      </c>
      <c r="L19" s="11">
        <f t="shared" si="4"/>
        <v>11542.3</v>
      </c>
      <c r="M19" s="11">
        <f t="shared" si="4"/>
        <v>22317.200000000004</v>
      </c>
      <c r="N19" s="11">
        <f t="shared" si="4"/>
        <v>5582.8</v>
      </c>
      <c r="O19" s="11">
        <f t="shared" si="4"/>
        <v>4890.8</v>
      </c>
      <c r="P19" s="11">
        <f t="shared" si="4"/>
        <v>10748.900000000001</v>
      </c>
      <c r="Q19" s="11">
        <f>SUM(Q4:Q18)</f>
        <v>21222.5</v>
      </c>
    </row>
    <row r="20" spans="1:17" ht="12.75">
      <c r="A20" s="82" t="s">
        <v>93</v>
      </c>
      <c r="B20" s="7">
        <v>9059.6</v>
      </c>
      <c r="C20" s="7">
        <v>9299</v>
      </c>
      <c r="D20" s="7">
        <v>10274.3</v>
      </c>
      <c r="E20" s="7">
        <f>SUM(B20:D20)</f>
        <v>28632.899999999998</v>
      </c>
      <c r="F20" s="7">
        <v>10453.2</v>
      </c>
      <c r="G20" s="7">
        <v>10063.9</v>
      </c>
      <c r="H20" s="7">
        <v>11084.7</v>
      </c>
      <c r="I20" s="7">
        <f>SUM(F20:H20)</f>
        <v>31601.8</v>
      </c>
      <c r="J20" s="7">
        <v>11688.7</v>
      </c>
      <c r="K20" s="7">
        <v>12157.9</v>
      </c>
      <c r="L20" s="7">
        <v>11987.8</v>
      </c>
      <c r="M20" s="7">
        <f>SUM(J20:L20)</f>
        <v>35834.399999999994</v>
      </c>
      <c r="N20" s="7">
        <v>11740.7</v>
      </c>
      <c r="O20" s="7">
        <v>12027.3</v>
      </c>
      <c r="P20" s="7">
        <v>12817.6</v>
      </c>
      <c r="Q20" s="7">
        <f>SUM(N20:P20)</f>
        <v>36585.6</v>
      </c>
    </row>
    <row r="21" spans="1:17" ht="12.75">
      <c r="A21" s="82" t="s">
        <v>94</v>
      </c>
      <c r="B21" s="7">
        <v>1441.1</v>
      </c>
      <c r="C21" s="7">
        <v>1827.3</v>
      </c>
      <c r="D21" s="7">
        <v>1626.1</v>
      </c>
      <c r="E21" s="7">
        <f>SUM(B21:D21)</f>
        <v>4894.5</v>
      </c>
      <c r="F21" s="7">
        <v>1766.4</v>
      </c>
      <c r="G21" s="7">
        <v>1615.9</v>
      </c>
      <c r="H21" s="7">
        <v>1779.1</v>
      </c>
      <c r="I21" s="7">
        <f>SUM(F21:H21)</f>
        <v>5161.4</v>
      </c>
      <c r="J21" s="7">
        <v>2174.1</v>
      </c>
      <c r="K21" s="7">
        <v>1499.7</v>
      </c>
      <c r="L21" s="7">
        <v>2008</v>
      </c>
      <c r="M21" s="7">
        <f>SUM(J21:L21)</f>
        <v>5681.8</v>
      </c>
      <c r="N21" s="7">
        <v>1888.9</v>
      </c>
      <c r="O21" s="7">
        <v>1818.9</v>
      </c>
      <c r="P21" s="7">
        <v>2128.1</v>
      </c>
      <c r="Q21" s="7">
        <f>SUM(N21:P21)</f>
        <v>5835.9</v>
      </c>
    </row>
    <row r="22" spans="1:17" s="5" customFormat="1" ht="12.75">
      <c r="A22" s="83" t="s">
        <v>92</v>
      </c>
      <c r="B22" s="11">
        <f aca="true" t="shared" si="5" ref="B22:P22">SUM(B20:B21)</f>
        <v>10500.7</v>
      </c>
      <c r="C22" s="11">
        <f t="shared" si="5"/>
        <v>11126.3</v>
      </c>
      <c r="D22" s="11">
        <f t="shared" si="5"/>
        <v>11900.4</v>
      </c>
      <c r="E22" s="11">
        <f t="shared" si="5"/>
        <v>33527.399999999994</v>
      </c>
      <c r="F22" s="11">
        <f t="shared" si="5"/>
        <v>12219.6</v>
      </c>
      <c r="G22" s="11">
        <f t="shared" si="5"/>
        <v>11679.8</v>
      </c>
      <c r="H22" s="11">
        <f t="shared" si="5"/>
        <v>12863.800000000001</v>
      </c>
      <c r="I22" s="11">
        <f>SUM(I20:I21)</f>
        <v>36763.2</v>
      </c>
      <c r="J22" s="11">
        <f>SUM(J20:J21)</f>
        <v>13862.800000000001</v>
      </c>
      <c r="K22" s="11">
        <f>SUM(K20:K21)</f>
        <v>13657.6</v>
      </c>
      <c r="L22" s="11">
        <f>SUM(L20:L21)</f>
        <v>13995.8</v>
      </c>
      <c r="M22" s="11">
        <f t="shared" si="5"/>
        <v>41516.2</v>
      </c>
      <c r="N22" s="11">
        <f t="shared" si="5"/>
        <v>13629.6</v>
      </c>
      <c r="O22" s="11">
        <f t="shared" si="5"/>
        <v>13846.199999999999</v>
      </c>
      <c r="P22" s="11">
        <f t="shared" si="5"/>
        <v>14945.7</v>
      </c>
      <c r="Q22" s="11">
        <f>SUM(Q20:Q21)</f>
        <v>42421.5</v>
      </c>
    </row>
    <row r="23" spans="1:17" ht="14.25" customHeight="1">
      <c r="A23" s="83" t="s">
        <v>70</v>
      </c>
      <c r="B23" s="11">
        <f aca="true" t="shared" si="6" ref="B23:P23">+B19+B22</f>
        <v>15654.300000000001</v>
      </c>
      <c r="C23" s="11">
        <f t="shared" si="6"/>
        <v>16296.599999999999</v>
      </c>
      <c r="D23" s="11">
        <f t="shared" si="6"/>
        <v>22748</v>
      </c>
      <c r="E23" s="11">
        <f t="shared" si="6"/>
        <v>54698.9</v>
      </c>
      <c r="F23" s="66">
        <f t="shared" si="6"/>
        <v>17015.4</v>
      </c>
      <c r="G23" s="66">
        <f t="shared" si="6"/>
        <v>16070.439999999999</v>
      </c>
      <c r="H23" s="66">
        <f t="shared" si="6"/>
        <v>25309.4</v>
      </c>
      <c r="I23" s="11">
        <f>+I19+I22</f>
        <v>58395.240000000005</v>
      </c>
      <c r="J23" s="11">
        <f>+J19+J22</f>
        <v>19788.100000000002</v>
      </c>
      <c r="K23" s="11">
        <f>+K19+K22</f>
        <v>18507.2</v>
      </c>
      <c r="L23" s="11">
        <f>+L19+L22</f>
        <v>25538.1</v>
      </c>
      <c r="M23" s="11">
        <f t="shared" si="6"/>
        <v>63833.4</v>
      </c>
      <c r="N23" s="11">
        <f t="shared" si="6"/>
        <v>19212.4</v>
      </c>
      <c r="O23" s="11">
        <f t="shared" si="6"/>
        <v>18737</v>
      </c>
      <c r="P23" s="11">
        <f t="shared" si="6"/>
        <v>25694.600000000002</v>
      </c>
      <c r="Q23" s="11">
        <f>+Q19+Q22</f>
        <v>63644</v>
      </c>
    </row>
    <row r="24" spans="1:17" ht="14.25" customHeight="1">
      <c r="A24" s="102" t="s">
        <v>66</v>
      </c>
      <c r="B24" s="48">
        <v>1020</v>
      </c>
      <c r="C24" s="48">
        <v>500.5</v>
      </c>
      <c r="D24" s="48">
        <v>500.5</v>
      </c>
      <c r="E24" s="48">
        <f>SUM(B24:D24)</f>
        <v>2021</v>
      </c>
      <c r="F24" s="7">
        <v>2268.7</v>
      </c>
      <c r="G24" s="48">
        <v>722.9</v>
      </c>
      <c r="H24" s="48">
        <v>1213.3</v>
      </c>
      <c r="I24" s="48">
        <f>SUM(F24:H24)</f>
        <v>4204.9</v>
      </c>
      <c r="J24" s="48">
        <v>500.5</v>
      </c>
      <c r="K24" s="48">
        <v>500.5</v>
      </c>
      <c r="L24" s="48">
        <v>500.5</v>
      </c>
      <c r="M24" s="67">
        <f>SUM(J24:L24)</f>
        <v>1501.5</v>
      </c>
      <c r="N24" s="48">
        <v>1148.6</v>
      </c>
      <c r="O24" s="48">
        <v>500.5</v>
      </c>
      <c r="P24" s="48">
        <v>1111.4</v>
      </c>
      <c r="Q24" s="67">
        <f>SUM(N24:P24)</f>
        <v>2760.5</v>
      </c>
    </row>
    <row r="25" spans="1:17" s="5" customFormat="1" ht="12.75">
      <c r="A25" s="103" t="s">
        <v>71</v>
      </c>
      <c r="B25" s="11">
        <f aca="true" t="shared" si="7" ref="B25:P25">+B23-B24</f>
        <v>14634.300000000001</v>
      </c>
      <c r="C25" s="11">
        <f t="shared" si="7"/>
        <v>15796.099999999999</v>
      </c>
      <c r="D25" s="11">
        <f t="shared" si="7"/>
        <v>22247.5</v>
      </c>
      <c r="E25" s="11">
        <f t="shared" si="7"/>
        <v>52677.9</v>
      </c>
      <c r="F25" s="11">
        <f t="shared" si="7"/>
        <v>14746.7</v>
      </c>
      <c r="G25" s="11">
        <f t="shared" si="7"/>
        <v>15347.539999999999</v>
      </c>
      <c r="H25" s="11">
        <f t="shared" si="7"/>
        <v>24096.100000000002</v>
      </c>
      <c r="I25" s="11">
        <f t="shared" si="7"/>
        <v>54190.340000000004</v>
      </c>
      <c r="J25" s="11">
        <f t="shared" si="7"/>
        <v>19287.600000000002</v>
      </c>
      <c r="K25" s="11">
        <f t="shared" si="7"/>
        <v>18006.7</v>
      </c>
      <c r="L25" s="11">
        <f t="shared" si="7"/>
        <v>25037.6</v>
      </c>
      <c r="M25" s="11">
        <f t="shared" si="7"/>
        <v>62331.9</v>
      </c>
      <c r="N25" s="11">
        <f t="shared" si="7"/>
        <v>18063.800000000003</v>
      </c>
      <c r="O25" s="11">
        <f t="shared" si="7"/>
        <v>18236.5</v>
      </c>
      <c r="P25" s="11">
        <f t="shared" si="7"/>
        <v>24583.2</v>
      </c>
      <c r="Q25" s="11">
        <f>+Q23-Q24</f>
        <v>60883.5</v>
      </c>
    </row>
    <row r="26" spans="1:16" s="5" customFormat="1" ht="12.75">
      <c r="A26" s="104" t="s">
        <v>57</v>
      </c>
      <c r="B26" s="13"/>
      <c r="C26" s="13"/>
      <c r="D26" s="13"/>
      <c r="E26" s="13"/>
      <c r="F26" s="13"/>
      <c r="G26" s="14"/>
      <c r="H26" s="14"/>
      <c r="I26" s="14"/>
      <c r="J26" s="14"/>
      <c r="K26" s="14"/>
      <c r="L26" s="14"/>
      <c r="N26" s="14"/>
      <c r="O26" s="14"/>
      <c r="P26" s="14"/>
    </row>
    <row r="27" spans="1:16" s="5" customFormat="1" ht="12.75">
      <c r="A27" s="49"/>
      <c r="B27" s="13"/>
      <c r="C27" s="13"/>
      <c r="D27" s="13"/>
      <c r="E27" s="13"/>
      <c r="F27" s="13"/>
      <c r="G27" s="14"/>
      <c r="H27" s="14"/>
      <c r="I27" s="14"/>
      <c r="J27" s="14"/>
      <c r="K27" s="14"/>
      <c r="L27" s="14"/>
      <c r="N27" s="14"/>
      <c r="O27" s="14"/>
      <c r="P27" s="14"/>
    </row>
    <row r="28" spans="1:16" s="5" customFormat="1" ht="12.75">
      <c r="A28" s="49"/>
      <c r="B28" s="13"/>
      <c r="C28" s="13"/>
      <c r="D28" s="13"/>
      <c r="E28" s="13"/>
      <c r="F28" s="13"/>
      <c r="G28" s="14"/>
      <c r="H28" s="14"/>
      <c r="I28" s="14"/>
      <c r="J28" s="14"/>
      <c r="K28" s="14"/>
      <c r="L28" s="14"/>
      <c r="N28" s="14"/>
      <c r="O28" s="14"/>
      <c r="P28" s="14"/>
    </row>
    <row r="29" spans="1:17" s="6" customFormat="1" ht="12.75">
      <c r="A29" s="85" t="s">
        <v>96</v>
      </c>
      <c r="B29" s="105"/>
      <c r="C29" s="106"/>
      <c r="D29" s="106"/>
      <c r="E29" s="106"/>
      <c r="F29" s="107"/>
      <c r="G29" s="107"/>
      <c r="H29" s="107"/>
      <c r="I29" s="107"/>
      <c r="J29" s="107"/>
      <c r="K29" s="107"/>
      <c r="L29" s="106"/>
      <c r="M29" s="108"/>
      <c r="N29" s="107"/>
      <c r="O29" s="107"/>
      <c r="P29" s="106"/>
      <c r="Q29" s="95" t="s">
        <v>95</v>
      </c>
    </row>
    <row r="30" spans="1:17" s="6" customFormat="1" ht="12.75" customHeight="1">
      <c r="A30" s="116" t="s">
        <v>69</v>
      </c>
      <c r="B30" s="117" t="s">
        <v>73</v>
      </c>
      <c r="C30" s="118"/>
      <c r="D30" s="118"/>
      <c r="E30" s="119"/>
      <c r="F30" s="117" t="s">
        <v>74</v>
      </c>
      <c r="G30" s="118"/>
      <c r="H30" s="118"/>
      <c r="I30" s="119"/>
      <c r="J30" s="115" t="s">
        <v>75</v>
      </c>
      <c r="K30" s="115"/>
      <c r="L30" s="115"/>
      <c r="M30" s="115"/>
      <c r="N30" s="115" t="s">
        <v>76</v>
      </c>
      <c r="O30" s="115"/>
      <c r="P30" s="115"/>
      <c r="Q30" s="115"/>
    </row>
    <row r="31" spans="1:17" s="6" customFormat="1" ht="12.75" customHeight="1">
      <c r="A31" s="116"/>
      <c r="B31" s="99" t="s">
        <v>44</v>
      </c>
      <c r="C31" s="99" t="s">
        <v>42</v>
      </c>
      <c r="D31" s="99" t="s">
        <v>41</v>
      </c>
      <c r="E31" s="99" t="s">
        <v>31</v>
      </c>
      <c r="F31" s="99" t="s">
        <v>40</v>
      </c>
      <c r="G31" s="99" t="s">
        <v>39</v>
      </c>
      <c r="H31" s="99" t="s">
        <v>38</v>
      </c>
      <c r="I31" s="99" t="s">
        <v>31</v>
      </c>
      <c r="J31" s="99" t="s">
        <v>37</v>
      </c>
      <c r="K31" s="99" t="s">
        <v>36</v>
      </c>
      <c r="L31" s="99" t="s">
        <v>35</v>
      </c>
      <c r="M31" s="99" t="s">
        <v>31</v>
      </c>
      <c r="N31" s="99" t="s">
        <v>34</v>
      </c>
      <c r="O31" s="99" t="s">
        <v>33</v>
      </c>
      <c r="P31" s="99" t="s">
        <v>32</v>
      </c>
      <c r="Q31" s="99" t="s">
        <v>31</v>
      </c>
    </row>
    <row r="32" spans="1:18" ht="12.75">
      <c r="A32" s="82" t="s">
        <v>97</v>
      </c>
      <c r="B32" s="50"/>
      <c r="C32" s="51"/>
      <c r="D32" s="51"/>
      <c r="E32" s="51"/>
      <c r="F32" s="52"/>
      <c r="G32" s="53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6"/>
    </row>
    <row r="33" spans="1:18" ht="12.75">
      <c r="A33" s="82" t="s">
        <v>98</v>
      </c>
      <c r="B33" s="16">
        <v>0</v>
      </c>
      <c r="C33" s="15">
        <v>0</v>
      </c>
      <c r="D33" s="15">
        <v>0</v>
      </c>
      <c r="E33" s="15">
        <f>SUM(B33:D33)</f>
        <v>0</v>
      </c>
      <c r="F33" s="15">
        <v>0</v>
      </c>
      <c r="G33" s="15">
        <v>0</v>
      </c>
      <c r="H33" s="15">
        <v>0</v>
      </c>
      <c r="I33" s="15">
        <f>SUM(F33:H33)</f>
        <v>0</v>
      </c>
      <c r="J33" s="15">
        <v>0</v>
      </c>
      <c r="K33" s="15">
        <v>0</v>
      </c>
      <c r="L33" s="15">
        <v>0.8</v>
      </c>
      <c r="M33" s="67">
        <f>SUM(J33:L33)</f>
        <v>0.8</v>
      </c>
      <c r="N33" s="15">
        <v>0</v>
      </c>
      <c r="O33" s="15">
        <v>0</v>
      </c>
      <c r="P33" s="15">
        <v>0</v>
      </c>
      <c r="Q33" s="67">
        <f>SUM(N33:P33)</f>
        <v>0</v>
      </c>
      <c r="R33" s="6"/>
    </row>
    <row r="34" spans="1:18" ht="12.75">
      <c r="A34" s="82" t="s">
        <v>99</v>
      </c>
      <c r="B34" s="16">
        <v>0</v>
      </c>
      <c r="C34" s="15">
        <v>0</v>
      </c>
      <c r="D34" s="15">
        <v>0</v>
      </c>
      <c r="E34" s="15">
        <f aca="true" t="shared" si="8" ref="E34:E40">SUM(B34:D34)</f>
        <v>0</v>
      </c>
      <c r="F34" s="15">
        <v>0</v>
      </c>
      <c r="G34" s="15">
        <v>0</v>
      </c>
      <c r="H34" s="15">
        <v>0</v>
      </c>
      <c r="I34" s="15">
        <f aca="true" t="shared" si="9" ref="I34:I40">SUM(F34:H34)</f>
        <v>0</v>
      </c>
      <c r="J34" s="15">
        <v>0</v>
      </c>
      <c r="K34" s="15">
        <v>0</v>
      </c>
      <c r="L34" s="15">
        <v>0.1</v>
      </c>
      <c r="M34" s="67">
        <f aca="true" t="shared" si="10" ref="M34:M40">SUM(J34:L34)</f>
        <v>0.1</v>
      </c>
      <c r="N34" s="15">
        <v>0</v>
      </c>
      <c r="O34" s="15">
        <v>0</v>
      </c>
      <c r="P34" s="15">
        <v>0</v>
      </c>
      <c r="Q34" s="67">
        <f aca="true" t="shared" si="11" ref="Q34:Q40">SUM(N34:P34)</f>
        <v>0</v>
      </c>
      <c r="R34" s="6"/>
    </row>
    <row r="35" spans="1:18" ht="12.75">
      <c r="A35" s="109" t="s">
        <v>100</v>
      </c>
      <c r="B35" s="16">
        <v>82.3</v>
      </c>
      <c r="C35" s="15">
        <v>252.6</v>
      </c>
      <c r="D35" s="15">
        <v>270.5</v>
      </c>
      <c r="E35" s="15">
        <f t="shared" si="8"/>
        <v>605.4</v>
      </c>
      <c r="F35" s="15">
        <v>306.7</v>
      </c>
      <c r="G35" s="15">
        <v>231.6</v>
      </c>
      <c r="H35" s="15">
        <v>321.6</v>
      </c>
      <c r="I35" s="15">
        <f t="shared" si="9"/>
        <v>859.9</v>
      </c>
      <c r="J35" s="15">
        <v>218.6</v>
      </c>
      <c r="K35" s="15">
        <v>290.9</v>
      </c>
      <c r="L35" s="15">
        <v>137.3</v>
      </c>
      <c r="M35" s="67">
        <f t="shared" si="10"/>
        <v>646.8</v>
      </c>
      <c r="N35" s="15">
        <v>272.7</v>
      </c>
      <c r="O35" s="15">
        <v>280.6</v>
      </c>
      <c r="P35" s="15">
        <v>254.5</v>
      </c>
      <c r="Q35" s="67">
        <f t="shared" si="11"/>
        <v>807.8</v>
      </c>
      <c r="R35" s="6"/>
    </row>
    <row r="36" spans="1:18" ht="12.75">
      <c r="A36" s="82" t="s">
        <v>101</v>
      </c>
      <c r="B36" s="16">
        <v>8.1</v>
      </c>
      <c r="C36" s="15">
        <v>11.6</v>
      </c>
      <c r="D36" s="15">
        <v>16.3</v>
      </c>
      <c r="E36" s="15">
        <f t="shared" si="8"/>
        <v>36</v>
      </c>
      <c r="F36" s="15">
        <v>16.2</v>
      </c>
      <c r="G36" s="15">
        <v>14.7</v>
      </c>
      <c r="H36" s="15">
        <v>16.9</v>
      </c>
      <c r="I36" s="15">
        <f t="shared" si="9"/>
        <v>47.8</v>
      </c>
      <c r="J36" s="15">
        <v>17.4</v>
      </c>
      <c r="K36" s="15">
        <v>14.5</v>
      </c>
      <c r="L36" s="15">
        <v>16.4</v>
      </c>
      <c r="M36" s="67">
        <f t="shared" si="10"/>
        <v>48.3</v>
      </c>
      <c r="N36" s="15">
        <v>21.9</v>
      </c>
      <c r="O36" s="15">
        <v>21.6</v>
      </c>
      <c r="P36" s="15">
        <v>3.6</v>
      </c>
      <c r="Q36" s="67">
        <f t="shared" si="11"/>
        <v>47.1</v>
      </c>
      <c r="R36" s="6"/>
    </row>
    <row r="37" spans="1:18" ht="12.75">
      <c r="A37" s="82" t="s">
        <v>102</v>
      </c>
      <c r="B37" s="16">
        <v>0</v>
      </c>
      <c r="C37" s="15">
        <v>0</v>
      </c>
      <c r="D37" s="15">
        <v>0</v>
      </c>
      <c r="E37" s="15">
        <f t="shared" si="8"/>
        <v>0</v>
      </c>
      <c r="F37" s="15">
        <v>0</v>
      </c>
      <c r="G37" s="15">
        <v>0</v>
      </c>
      <c r="H37" s="15">
        <v>0</v>
      </c>
      <c r="I37" s="15">
        <f t="shared" si="9"/>
        <v>0</v>
      </c>
      <c r="J37" s="15">
        <v>0</v>
      </c>
      <c r="K37" s="15">
        <v>0</v>
      </c>
      <c r="L37" s="15">
        <v>0</v>
      </c>
      <c r="M37" s="67">
        <f t="shared" si="10"/>
        <v>0</v>
      </c>
      <c r="N37" s="15">
        <v>0</v>
      </c>
      <c r="O37" s="15">
        <v>0</v>
      </c>
      <c r="P37" s="15">
        <v>0.2</v>
      </c>
      <c r="Q37" s="67">
        <f t="shared" si="11"/>
        <v>0.2</v>
      </c>
      <c r="R37" s="6"/>
    </row>
    <row r="38" spans="1:18" ht="12.75">
      <c r="A38" s="82" t="s">
        <v>103</v>
      </c>
      <c r="B38" s="16">
        <v>0</v>
      </c>
      <c r="C38" s="15">
        <v>9.3</v>
      </c>
      <c r="D38" s="15">
        <v>0</v>
      </c>
      <c r="E38" s="15">
        <f t="shared" si="8"/>
        <v>9.3</v>
      </c>
      <c r="F38" s="15">
        <v>4.2</v>
      </c>
      <c r="G38" s="15">
        <v>3.2</v>
      </c>
      <c r="H38" s="15">
        <v>6.4</v>
      </c>
      <c r="I38" s="15">
        <f t="shared" si="9"/>
        <v>13.8</v>
      </c>
      <c r="J38" s="15">
        <v>42.3</v>
      </c>
      <c r="K38" s="15">
        <v>3.1</v>
      </c>
      <c r="L38" s="15">
        <v>9.2</v>
      </c>
      <c r="M38" s="67">
        <f t="shared" si="10"/>
        <v>54.599999999999994</v>
      </c>
      <c r="N38" s="15">
        <v>0</v>
      </c>
      <c r="O38" s="15">
        <v>2.8</v>
      </c>
      <c r="P38" s="15">
        <v>3.4</v>
      </c>
      <c r="Q38" s="67">
        <f t="shared" si="11"/>
        <v>6.199999999999999</v>
      </c>
      <c r="R38" s="6"/>
    </row>
    <row r="39" spans="1:18" ht="12.75">
      <c r="A39" s="82" t="s">
        <v>104</v>
      </c>
      <c r="B39" s="16">
        <v>0</v>
      </c>
      <c r="C39" s="15">
        <v>0</v>
      </c>
      <c r="D39" s="15">
        <v>0.2</v>
      </c>
      <c r="E39" s="15">
        <f t="shared" si="8"/>
        <v>0.2</v>
      </c>
      <c r="F39" s="15">
        <v>0</v>
      </c>
      <c r="G39" s="15">
        <v>0</v>
      </c>
      <c r="H39" s="15">
        <v>0</v>
      </c>
      <c r="I39" s="15">
        <f t="shared" si="9"/>
        <v>0</v>
      </c>
      <c r="J39" s="15">
        <v>0.2</v>
      </c>
      <c r="K39" s="15">
        <v>0</v>
      </c>
      <c r="L39" s="15">
        <v>1.1</v>
      </c>
      <c r="M39" s="67">
        <f t="shared" si="10"/>
        <v>1.3</v>
      </c>
      <c r="N39" s="15">
        <v>0</v>
      </c>
      <c r="O39" s="15">
        <v>47.5</v>
      </c>
      <c r="P39" s="15">
        <v>0.1</v>
      </c>
      <c r="Q39" s="67">
        <f t="shared" si="11"/>
        <v>47.6</v>
      </c>
      <c r="R39" s="6"/>
    </row>
    <row r="40" spans="1:18" ht="12.75">
      <c r="A40" s="82" t="s">
        <v>105</v>
      </c>
      <c r="B40" s="18">
        <v>84</v>
      </c>
      <c r="C40" s="19">
        <v>0</v>
      </c>
      <c r="D40" s="19">
        <v>3.4</v>
      </c>
      <c r="E40" s="15">
        <f t="shared" si="8"/>
        <v>87.4</v>
      </c>
      <c r="F40" s="15">
        <v>6.8</v>
      </c>
      <c r="G40" s="15">
        <v>6.7</v>
      </c>
      <c r="H40" s="15">
        <v>0.1</v>
      </c>
      <c r="I40" s="15">
        <f t="shared" si="9"/>
        <v>13.6</v>
      </c>
      <c r="J40" s="15">
        <v>107.8</v>
      </c>
      <c r="K40" s="15">
        <v>6.6</v>
      </c>
      <c r="L40" s="15">
        <v>93.3</v>
      </c>
      <c r="M40" s="67">
        <f t="shared" si="10"/>
        <v>207.7</v>
      </c>
      <c r="N40" s="15">
        <v>4.6</v>
      </c>
      <c r="O40" s="15">
        <v>0.3</v>
      </c>
      <c r="P40" s="15">
        <v>121.2</v>
      </c>
      <c r="Q40" s="67">
        <f t="shared" si="11"/>
        <v>126.10000000000001</v>
      </c>
      <c r="R40" s="6"/>
    </row>
    <row r="41" spans="1:18" ht="12.75">
      <c r="A41" s="103" t="s">
        <v>92</v>
      </c>
      <c r="B41" s="20">
        <f aca="true" t="shared" si="12" ref="B41:P41">SUM(B33:B40)</f>
        <v>174.39999999999998</v>
      </c>
      <c r="C41" s="20">
        <f t="shared" si="12"/>
        <v>273.5</v>
      </c>
      <c r="D41" s="20">
        <f t="shared" si="12"/>
        <v>290.4</v>
      </c>
      <c r="E41" s="21">
        <f t="shared" si="12"/>
        <v>738.3</v>
      </c>
      <c r="F41" s="21">
        <f t="shared" si="12"/>
        <v>333.9</v>
      </c>
      <c r="G41" s="21">
        <f t="shared" si="12"/>
        <v>256.2</v>
      </c>
      <c r="H41" s="21">
        <f t="shared" si="12"/>
        <v>345</v>
      </c>
      <c r="I41" s="40">
        <f t="shared" si="12"/>
        <v>935.0999999999999</v>
      </c>
      <c r="J41" s="40">
        <f t="shared" si="12"/>
        <v>386.3</v>
      </c>
      <c r="K41" s="40">
        <f>SUM(K33:K40)</f>
        <v>315.1</v>
      </c>
      <c r="L41" s="40">
        <f>SUM(L33:L40)</f>
        <v>258.2</v>
      </c>
      <c r="M41" s="40">
        <f t="shared" si="12"/>
        <v>959.5999999999999</v>
      </c>
      <c r="N41" s="40">
        <f t="shared" si="12"/>
        <v>299.2</v>
      </c>
      <c r="O41" s="40">
        <f t="shared" si="12"/>
        <v>352.80000000000007</v>
      </c>
      <c r="P41" s="40">
        <f t="shared" si="12"/>
        <v>383</v>
      </c>
      <c r="Q41" s="40">
        <f>SUM(Q33:Q40)</f>
        <v>1035</v>
      </c>
      <c r="R41" s="6"/>
    </row>
    <row r="42" spans="1:18" ht="12.75">
      <c r="A42" s="110" t="s">
        <v>106</v>
      </c>
      <c r="B42" s="54"/>
      <c r="C42" s="55"/>
      <c r="D42" s="55"/>
      <c r="E42" s="55"/>
      <c r="F42" s="53"/>
      <c r="G42" s="53"/>
      <c r="H42" s="53"/>
      <c r="I42" s="53"/>
      <c r="J42" s="55"/>
      <c r="K42" s="55"/>
      <c r="L42" s="55"/>
      <c r="M42" s="55"/>
      <c r="N42" s="55"/>
      <c r="O42" s="55"/>
      <c r="P42" s="55"/>
      <c r="Q42" s="55"/>
      <c r="R42" s="6"/>
    </row>
    <row r="43" spans="1:18" ht="12.75">
      <c r="A43" s="110" t="s">
        <v>107</v>
      </c>
      <c r="B43" s="23">
        <v>336.9</v>
      </c>
      <c r="C43" s="24">
        <v>170.9</v>
      </c>
      <c r="D43" s="24">
        <v>134.7</v>
      </c>
      <c r="E43" s="24">
        <f>SUM(B43:D43)</f>
        <v>642.5</v>
      </c>
      <c r="F43" s="15">
        <v>160.7</v>
      </c>
      <c r="G43" s="15">
        <v>164.9</v>
      </c>
      <c r="H43" s="15">
        <v>215.6</v>
      </c>
      <c r="I43" s="15">
        <f>SUM(F43:H43)</f>
        <v>541.2</v>
      </c>
      <c r="J43" s="15">
        <v>186.6</v>
      </c>
      <c r="K43" s="15">
        <v>422.4</v>
      </c>
      <c r="L43" s="15">
        <v>175.5</v>
      </c>
      <c r="M43" s="12">
        <f>SUM(J43:L43)</f>
        <v>784.5</v>
      </c>
      <c r="N43" s="15">
        <v>174.2</v>
      </c>
      <c r="O43" s="15">
        <v>181.2</v>
      </c>
      <c r="P43" s="15">
        <v>325.2</v>
      </c>
      <c r="Q43" s="12">
        <f>SUM(N43:P43)</f>
        <v>680.5999999999999</v>
      </c>
      <c r="R43" s="6"/>
    </row>
    <row r="44" spans="1:18" ht="12.75">
      <c r="A44" s="110" t="s">
        <v>98</v>
      </c>
      <c r="B44" s="18">
        <v>1</v>
      </c>
      <c r="C44" s="19">
        <v>0.8</v>
      </c>
      <c r="D44" s="19">
        <v>0</v>
      </c>
      <c r="E44" s="24">
        <f aca="true" t="shared" si="13" ref="E44:E51">SUM(B44:D44)</f>
        <v>1.8</v>
      </c>
      <c r="F44" s="15">
        <v>0.6</v>
      </c>
      <c r="G44" s="15">
        <v>0</v>
      </c>
      <c r="H44" s="15">
        <v>4.4</v>
      </c>
      <c r="I44" s="15">
        <f aca="true" t="shared" si="14" ref="I44:I51">SUM(F44:H44)</f>
        <v>5</v>
      </c>
      <c r="J44" s="15">
        <v>5.6</v>
      </c>
      <c r="K44" s="15">
        <v>2</v>
      </c>
      <c r="L44" s="15">
        <v>0.9</v>
      </c>
      <c r="M44" s="12">
        <f aca="true" t="shared" si="15" ref="M44:M51">SUM(J44:L44)</f>
        <v>8.5</v>
      </c>
      <c r="N44" s="15">
        <v>2.7</v>
      </c>
      <c r="O44" s="15">
        <v>0.8</v>
      </c>
      <c r="P44" s="15">
        <v>1.3</v>
      </c>
      <c r="Q44" s="12">
        <f aca="true" t="shared" si="16" ref="Q44:Q51">SUM(N44:P44)</f>
        <v>4.8</v>
      </c>
      <c r="R44" s="6"/>
    </row>
    <row r="45" spans="1:18" ht="12.75">
      <c r="A45" s="82" t="s">
        <v>99</v>
      </c>
      <c r="B45" s="16">
        <v>0</v>
      </c>
      <c r="C45" s="15"/>
      <c r="D45" s="15">
        <v>0.8</v>
      </c>
      <c r="E45" s="24">
        <f t="shared" si="13"/>
        <v>0.8</v>
      </c>
      <c r="F45" s="15">
        <v>0.2</v>
      </c>
      <c r="G45" s="15">
        <v>0.046197</v>
      </c>
      <c r="H45" s="15">
        <v>0.4</v>
      </c>
      <c r="I45" s="15">
        <f t="shared" si="14"/>
        <v>0.646197</v>
      </c>
      <c r="J45" s="15">
        <v>8.6</v>
      </c>
      <c r="K45" s="15">
        <v>0.1</v>
      </c>
      <c r="L45" s="15">
        <v>0.1</v>
      </c>
      <c r="M45" s="12">
        <f t="shared" si="15"/>
        <v>8.799999999999999</v>
      </c>
      <c r="N45" s="15">
        <v>0.1</v>
      </c>
      <c r="O45" s="15">
        <v>3.6</v>
      </c>
      <c r="P45" s="15">
        <v>0</v>
      </c>
      <c r="Q45" s="12">
        <f t="shared" si="16"/>
        <v>3.7</v>
      </c>
      <c r="R45" s="6"/>
    </row>
    <row r="46" spans="1:18" ht="12.75">
      <c r="A46" s="82" t="s">
        <v>108</v>
      </c>
      <c r="B46" s="16">
        <v>9.6</v>
      </c>
      <c r="C46" s="15">
        <v>11.4</v>
      </c>
      <c r="D46" s="15">
        <v>17.2</v>
      </c>
      <c r="E46" s="24">
        <f t="shared" si="13"/>
        <v>38.2</v>
      </c>
      <c r="F46" s="15">
        <v>43.4</v>
      </c>
      <c r="G46" s="15">
        <v>21.1</v>
      </c>
      <c r="H46" s="15">
        <v>42.5</v>
      </c>
      <c r="I46" s="15">
        <f t="shared" si="14"/>
        <v>107</v>
      </c>
      <c r="J46" s="15">
        <v>16.1</v>
      </c>
      <c r="K46" s="15">
        <v>38.7</v>
      </c>
      <c r="L46" s="15">
        <v>7.9</v>
      </c>
      <c r="M46" s="12">
        <f t="shared" si="15"/>
        <v>62.7</v>
      </c>
      <c r="N46" s="15">
        <v>16.6</v>
      </c>
      <c r="O46" s="15">
        <v>40</v>
      </c>
      <c r="P46" s="15">
        <v>0</v>
      </c>
      <c r="Q46" s="12">
        <f t="shared" si="16"/>
        <v>56.6</v>
      </c>
      <c r="R46" s="6"/>
    </row>
    <row r="47" spans="1:18" ht="12.75">
      <c r="A47" s="82" t="s">
        <v>100</v>
      </c>
      <c r="B47" s="16">
        <v>197.9</v>
      </c>
      <c r="C47" s="15">
        <v>174.9</v>
      </c>
      <c r="D47" s="15">
        <v>185.4</v>
      </c>
      <c r="E47" s="24">
        <f t="shared" si="13"/>
        <v>558.2</v>
      </c>
      <c r="F47" s="15">
        <v>233.3</v>
      </c>
      <c r="G47" s="15">
        <v>384.1</v>
      </c>
      <c r="H47" s="15">
        <v>422.2</v>
      </c>
      <c r="I47" s="15">
        <f t="shared" si="14"/>
        <v>1039.6000000000001</v>
      </c>
      <c r="J47" s="15">
        <v>299.2</v>
      </c>
      <c r="K47" s="15">
        <v>232.8</v>
      </c>
      <c r="L47" s="15">
        <v>112.5</v>
      </c>
      <c r="M47" s="12">
        <f t="shared" si="15"/>
        <v>644.5</v>
      </c>
      <c r="N47" s="15">
        <v>75.9</v>
      </c>
      <c r="O47" s="15">
        <v>248.3</v>
      </c>
      <c r="P47" s="15">
        <v>248.3</v>
      </c>
      <c r="Q47" s="12">
        <f t="shared" si="16"/>
        <v>572.5</v>
      </c>
      <c r="R47" s="6"/>
    </row>
    <row r="48" spans="1:18" ht="12.75">
      <c r="A48" s="110" t="s">
        <v>109</v>
      </c>
      <c r="B48" s="16">
        <v>45.5</v>
      </c>
      <c r="C48" s="15">
        <v>31.2</v>
      </c>
      <c r="D48" s="15">
        <v>55.4</v>
      </c>
      <c r="E48" s="24">
        <f t="shared" si="13"/>
        <v>132.1</v>
      </c>
      <c r="F48" s="15">
        <v>19.1</v>
      </c>
      <c r="G48" s="15">
        <v>26.9</v>
      </c>
      <c r="H48" s="15">
        <v>95.5</v>
      </c>
      <c r="I48" s="15">
        <f t="shared" si="14"/>
        <v>141.5</v>
      </c>
      <c r="J48" s="15">
        <v>58.6</v>
      </c>
      <c r="K48" s="15">
        <v>7.5</v>
      </c>
      <c r="L48" s="15">
        <v>0.8</v>
      </c>
      <c r="M48" s="12">
        <f t="shared" si="15"/>
        <v>66.89999999999999</v>
      </c>
      <c r="N48" s="15">
        <v>2.3</v>
      </c>
      <c r="O48" s="15">
        <v>5.6</v>
      </c>
      <c r="P48" s="15">
        <v>6.7</v>
      </c>
      <c r="Q48" s="12">
        <f t="shared" si="16"/>
        <v>14.6</v>
      </c>
      <c r="R48" s="6"/>
    </row>
    <row r="49" spans="1:18" ht="12.75" customHeight="1">
      <c r="A49" s="82" t="s">
        <v>101</v>
      </c>
      <c r="B49" s="16">
        <v>6.3</v>
      </c>
      <c r="C49" s="15">
        <v>5.6</v>
      </c>
      <c r="D49" s="15">
        <v>-26.5</v>
      </c>
      <c r="E49" s="24">
        <f t="shared" si="13"/>
        <v>-14.600000000000001</v>
      </c>
      <c r="F49" s="15">
        <v>1.1</v>
      </c>
      <c r="G49" s="15">
        <v>0</v>
      </c>
      <c r="H49" s="15">
        <v>0</v>
      </c>
      <c r="I49" s="15">
        <f t="shared" si="14"/>
        <v>1.1</v>
      </c>
      <c r="J49" s="15">
        <v>27.2</v>
      </c>
      <c r="K49" s="15">
        <v>0</v>
      </c>
      <c r="L49" s="15">
        <v>0.4</v>
      </c>
      <c r="M49" s="12">
        <f t="shared" si="15"/>
        <v>27.599999999999998</v>
      </c>
      <c r="N49" s="15">
        <v>0</v>
      </c>
      <c r="O49" s="15">
        <v>0</v>
      </c>
      <c r="P49" s="15">
        <v>20.9</v>
      </c>
      <c r="Q49" s="12">
        <f t="shared" si="16"/>
        <v>20.9</v>
      </c>
      <c r="R49" s="6"/>
    </row>
    <row r="50" spans="1:18" ht="12.75" customHeight="1">
      <c r="A50" s="82" t="s">
        <v>110</v>
      </c>
      <c r="B50" s="16">
        <v>306.4</v>
      </c>
      <c r="C50" s="15">
        <v>667.7</v>
      </c>
      <c r="D50" s="15">
        <v>1054</v>
      </c>
      <c r="E50" s="24">
        <f t="shared" si="13"/>
        <v>2028.1</v>
      </c>
      <c r="F50" s="15">
        <v>1010.6</v>
      </c>
      <c r="G50" s="15">
        <v>682.7</v>
      </c>
      <c r="H50" s="15">
        <v>1253.9</v>
      </c>
      <c r="I50" s="15">
        <f t="shared" si="14"/>
        <v>2947.2000000000003</v>
      </c>
      <c r="J50" s="15">
        <v>1147.1</v>
      </c>
      <c r="K50" s="15">
        <v>927</v>
      </c>
      <c r="L50" s="15">
        <v>1115.6</v>
      </c>
      <c r="M50" s="12">
        <f t="shared" si="15"/>
        <v>3189.7</v>
      </c>
      <c r="N50" s="15">
        <v>1548.6</v>
      </c>
      <c r="O50" s="15">
        <v>551.3</v>
      </c>
      <c r="P50" s="15">
        <v>558.9</v>
      </c>
      <c r="Q50" s="12">
        <f t="shared" si="16"/>
        <v>2658.7999999999997</v>
      </c>
      <c r="R50" s="6"/>
    </row>
    <row r="51" spans="1:18" ht="12.75" customHeight="1">
      <c r="A51" s="82" t="s">
        <v>111</v>
      </c>
      <c r="B51" s="25">
        <v>5961</v>
      </c>
      <c r="C51" s="12">
        <v>7681.2</v>
      </c>
      <c r="D51" s="12">
        <v>7337</v>
      </c>
      <c r="E51" s="24">
        <f t="shared" si="13"/>
        <v>20979.2</v>
      </c>
      <c r="F51" s="15">
        <v>8431.7</v>
      </c>
      <c r="G51" s="15">
        <v>7786.3</v>
      </c>
      <c r="H51" s="15">
        <v>10432.4</v>
      </c>
      <c r="I51" s="15">
        <f t="shared" si="14"/>
        <v>26650.4</v>
      </c>
      <c r="J51" s="15">
        <v>8686.9</v>
      </c>
      <c r="K51" s="15">
        <v>7558.4</v>
      </c>
      <c r="L51" s="15">
        <v>8920.3</v>
      </c>
      <c r="M51" s="12">
        <f t="shared" si="15"/>
        <v>25165.6</v>
      </c>
      <c r="N51" s="15">
        <v>8154.5</v>
      </c>
      <c r="O51" s="15">
        <v>7595.3</v>
      </c>
      <c r="P51" s="15">
        <v>7679.1</v>
      </c>
      <c r="Q51" s="12">
        <f t="shared" si="16"/>
        <v>23428.9</v>
      </c>
      <c r="R51" s="6"/>
    </row>
    <row r="52" spans="1:18" ht="12.75" customHeight="1">
      <c r="A52" s="103" t="s">
        <v>112</v>
      </c>
      <c r="B52" s="26">
        <f aca="true" t="shared" si="17" ref="B52:P52">SUM(B43:B51)</f>
        <v>6864.6</v>
      </c>
      <c r="C52" s="26">
        <f t="shared" si="17"/>
        <v>8743.7</v>
      </c>
      <c r="D52" s="26">
        <f t="shared" si="17"/>
        <v>8758</v>
      </c>
      <c r="E52" s="27">
        <f t="shared" si="17"/>
        <v>24366.3</v>
      </c>
      <c r="F52" s="27">
        <f t="shared" si="17"/>
        <v>9900.7</v>
      </c>
      <c r="G52" s="27">
        <f t="shared" si="17"/>
        <v>9066.046197</v>
      </c>
      <c r="H52" s="27">
        <f t="shared" si="17"/>
        <v>12466.9</v>
      </c>
      <c r="I52" s="68">
        <f t="shared" si="17"/>
        <v>31433.646197000002</v>
      </c>
      <c r="J52" s="68">
        <f t="shared" si="17"/>
        <v>10435.9</v>
      </c>
      <c r="K52" s="68">
        <f t="shared" si="17"/>
        <v>9188.9</v>
      </c>
      <c r="L52" s="68">
        <f t="shared" si="17"/>
        <v>10334</v>
      </c>
      <c r="M52" s="68">
        <f t="shared" si="17"/>
        <v>29958.8</v>
      </c>
      <c r="N52" s="68">
        <f t="shared" si="17"/>
        <v>9974.9</v>
      </c>
      <c r="O52" s="68">
        <f t="shared" si="17"/>
        <v>8626.1</v>
      </c>
      <c r="P52" s="68">
        <f t="shared" si="17"/>
        <v>8840.4</v>
      </c>
      <c r="Q52" s="68">
        <f>SUM(Q43:Q51)</f>
        <v>27441.4</v>
      </c>
      <c r="R52" s="6"/>
    </row>
    <row r="53" spans="1:18" ht="12.75" customHeight="1">
      <c r="A53" s="111" t="s">
        <v>113</v>
      </c>
      <c r="B53" s="18">
        <v>1.4</v>
      </c>
      <c r="C53" s="19">
        <v>0.3</v>
      </c>
      <c r="D53" s="19">
        <v>1</v>
      </c>
      <c r="E53" s="19">
        <f>SUM(B53:D53)</f>
        <v>2.7</v>
      </c>
      <c r="F53" s="19">
        <v>1</v>
      </c>
      <c r="G53" s="15">
        <v>0.25</v>
      </c>
      <c r="H53" s="19">
        <v>0.5</v>
      </c>
      <c r="I53" s="19">
        <f>SUM(F53:H53)</f>
        <v>1.75</v>
      </c>
      <c r="J53" s="19">
        <v>2.2</v>
      </c>
      <c r="K53" s="19">
        <v>1.3</v>
      </c>
      <c r="L53" s="19">
        <v>1.9</v>
      </c>
      <c r="M53" s="12">
        <f>SUM(J53:L53)</f>
        <v>5.4</v>
      </c>
      <c r="N53" s="19">
        <v>0.7</v>
      </c>
      <c r="O53" s="19">
        <v>0.5</v>
      </c>
      <c r="P53" s="19">
        <v>1.2</v>
      </c>
      <c r="Q53" s="12">
        <f>SUM(N53:P53)</f>
        <v>2.4</v>
      </c>
      <c r="R53" s="6"/>
    </row>
    <row r="54" spans="1:18" ht="12.75" customHeight="1">
      <c r="A54" s="82" t="s">
        <v>114</v>
      </c>
      <c r="B54" s="16">
        <v>607.7</v>
      </c>
      <c r="C54" s="15">
        <v>803.2</v>
      </c>
      <c r="D54" s="15">
        <v>957.1</v>
      </c>
      <c r="E54" s="19">
        <f>SUM(B54:D54)</f>
        <v>2368</v>
      </c>
      <c r="F54" s="19">
        <v>797.4</v>
      </c>
      <c r="G54" s="15">
        <v>702.3</v>
      </c>
      <c r="H54" s="19">
        <v>722.4</v>
      </c>
      <c r="I54" s="19">
        <f>SUM(F54:H54)</f>
        <v>2222.1</v>
      </c>
      <c r="J54" s="19">
        <v>729.1</v>
      </c>
      <c r="K54" s="19">
        <v>715</v>
      </c>
      <c r="L54" s="19">
        <v>697.1</v>
      </c>
      <c r="M54" s="12">
        <f>SUM(J54:L54)</f>
        <v>2141.2</v>
      </c>
      <c r="N54" s="19">
        <v>651.3</v>
      </c>
      <c r="O54" s="19">
        <v>597.2</v>
      </c>
      <c r="P54" s="19">
        <v>605.7</v>
      </c>
      <c r="Q54" s="12">
        <f>SUM(N54:P54)</f>
        <v>1854.2</v>
      </c>
      <c r="R54" s="6"/>
    </row>
    <row r="55" spans="1:18" ht="12.75" customHeight="1">
      <c r="A55" s="112" t="s">
        <v>115</v>
      </c>
      <c r="B55" s="29">
        <v>471.2</v>
      </c>
      <c r="C55" s="30">
        <v>433.9</v>
      </c>
      <c r="D55" s="30">
        <v>644.6</v>
      </c>
      <c r="E55" s="19">
        <f>SUM(B55:D55)</f>
        <v>1549.6999999999998</v>
      </c>
      <c r="F55" s="19">
        <v>540.9</v>
      </c>
      <c r="G55" s="15">
        <v>487.5</v>
      </c>
      <c r="H55" s="19">
        <v>514.6</v>
      </c>
      <c r="I55" s="19">
        <f>SUM(F55:H55)</f>
        <v>1543</v>
      </c>
      <c r="J55" s="19">
        <v>627.6</v>
      </c>
      <c r="K55" s="19">
        <v>631.3</v>
      </c>
      <c r="L55" s="19">
        <v>777.8</v>
      </c>
      <c r="M55" s="12">
        <f>SUM(J55:L55)</f>
        <v>2036.7</v>
      </c>
      <c r="N55" s="19">
        <v>669.3</v>
      </c>
      <c r="O55" s="19">
        <v>776.1</v>
      </c>
      <c r="P55" s="19">
        <v>829.8</v>
      </c>
      <c r="Q55" s="12">
        <f>SUM(N55:P55)</f>
        <v>2275.2</v>
      </c>
      <c r="R55" s="6"/>
    </row>
    <row r="56" spans="1:18" ht="12.75" customHeight="1">
      <c r="A56" s="112" t="s">
        <v>116</v>
      </c>
      <c r="B56" s="30">
        <v>162.3</v>
      </c>
      <c r="C56" s="30">
        <v>75.2</v>
      </c>
      <c r="D56" s="30">
        <v>64.7</v>
      </c>
      <c r="E56" s="19">
        <f>SUM(B56:D56)</f>
        <v>302.2</v>
      </c>
      <c r="F56" s="19">
        <v>117.9</v>
      </c>
      <c r="G56" s="15">
        <v>556</v>
      </c>
      <c r="H56" s="25">
        <v>0</v>
      </c>
      <c r="I56" s="19">
        <f>SUM(F56:H56)</f>
        <v>673.9</v>
      </c>
      <c r="J56" s="19">
        <v>0</v>
      </c>
      <c r="K56" s="19">
        <v>0</v>
      </c>
      <c r="L56" s="19">
        <v>0</v>
      </c>
      <c r="M56" s="12">
        <f>SUM(J56:L56)</f>
        <v>0</v>
      </c>
      <c r="N56" s="19">
        <v>0</v>
      </c>
      <c r="O56" s="19">
        <v>0</v>
      </c>
      <c r="P56" s="19">
        <v>0</v>
      </c>
      <c r="Q56" s="12">
        <f>SUM(N56:P56)</f>
        <v>0</v>
      </c>
      <c r="R56" s="6"/>
    </row>
    <row r="57" spans="1:18" ht="12.75" customHeight="1">
      <c r="A57" s="82" t="s">
        <v>117</v>
      </c>
      <c r="B57" s="16">
        <v>1160.9</v>
      </c>
      <c r="C57" s="15">
        <v>1131</v>
      </c>
      <c r="D57" s="15">
        <v>1346</v>
      </c>
      <c r="E57" s="19">
        <f>SUM(B57:D57)</f>
        <v>3637.9</v>
      </c>
      <c r="F57" s="19">
        <v>1641.1</v>
      </c>
      <c r="G57" s="15">
        <v>1124</v>
      </c>
      <c r="H57" s="19">
        <v>1251.2</v>
      </c>
      <c r="I57" s="19">
        <f>SUM(F57:H57)</f>
        <v>4016.3</v>
      </c>
      <c r="J57" s="19">
        <v>1221.6</v>
      </c>
      <c r="K57" s="19">
        <v>1223</v>
      </c>
      <c r="L57" s="19">
        <v>1436.7</v>
      </c>
      <c r="M57" s="12">
        <f>SUM(J57:L57)</f>
        <v>3881.3</v>
      </c>
      <c r="N57" s="19">
        <v>1302.4</v>
      </c>
      <c r="O57" s="19">
        <v>1213.5</v>
      </c>
      <c r="P57" s="19">
        <v>1225.8</v>
      </c>
      <c r="Q57" s="12">
        <f>SUM(N57:P57)</f>
        <v>3741.7</v>
      </c>
      <c r="R57" s="6"/>
    </row>
    <row r="58" spans="1:18" ht="12.75" customHeight="1">
      <c r="A58" s="103" t="s">
        <v>112</v>
      </c>
      <c r="B58" s="31">
        <f aca="true" t="shared" si="18" ref="B58:P58">SUM(B53:B57)</f>
        <v>2403.5</v>
      </c>
      <c r="C58" s="31">
        <f t="shared" si="18"/>
        <v>2443.6000000000004</v>
      </c>
      <c r="D58" s="31">
        <f t="shared" si="18"/>
        <v>3013.4</v>
      </c>
      <c r="E58" s="32">
        <f t="shared" si="18"/>
        <v>7860.5</v>
      </c>
      <c r="F58" s="32">
        <f t="shared" si="18"/>
        <v>3098.3</v>
      </c>
      <c r="G58" s="32">
        <f t="shared" si="18"/>
        <v>2870.05</v>
      </c>
      <c r="H58" s="32">
        <f t="shared" si="18"/>
        <v>2488.7</v>
      </c>
      <c r="I58" s="59">
        <f t="shared" si="18"/>
        <v>8457.05</v>
      </c>
      <c r="J58" s="59">
        <f t="shared" si="18"/>
        <v>2580.5</v>
      </c>
      <c r="K58" s="59">
        <f t="shared" si="18"/>
        <v>2570.6</v>
      </c>
      <c r="L58" s="59">
        <f t="shared" si="18"/>
        <v>2913.5</v>
      </c>
      <c r="M58" s="59">
        <f t="shared" si="18"/>
        <v>8064.6</v>
      </c>
      <c r="N58" s="59">
        <f t="shared" si="18"/>
        <v>2623.7</v>
      </c>
      <c r="O58" s="59">
        <f t="shared" si="18"/>
        <v>2587.3</v>
      </c>
      <c r="P58" s="59">
        <f t="shared" si="18"/>
        <v>2662.5</v>
      </c>
      <c r="Q58" s="59">
        <f>SUM(Q53:Q57)</f>
        <v>7873.5</v>
      </c>
      <c r="R58" s="6"/>
    </row>
    <row r="59" spans="1:18" ht="12.75" customHeight="1">
      <c r="A59" s="82" t="s">
        <v>118</v>
      </c>
      <c r="B59" s="18">
        <v>4.4</v>
      </c>
      <c r="C59" s="19">
        <v>0.8</v>
      </c>
      <c r="D59" s="19">
        <v>5.4</v>
      </c>
      <c r="E59" s="19">
        <f>SUM(B59:D59)</f>
        <v>10.600000000000001</v>
      </c>
      <c r="F59" s="15">
        <v>2.9</v>
      </c>
      <c r="G59" s="15">
        <v>0.7592</v>
      </c>
      <c r="H59" s="15">
        <v>32.2</v>
      </c>
      <c r="I59" s="19">
        <f>SUM(F59:H59)</f>
        <v>35.8592</v>
      </c>
      <c r="J59" s="15">
        <v>0.8</v>
      </c>
      <c r="K59" s="15">
        <v>1</v>
      </c>
      <c r="L59" s="15">
        <v>1.9</v>
      </c>
      <c r="M59" s="12">
        <f>SUM(J59:L59)</f>
        <v>3.7</v>
      </c>
      <c r="N59" s="15">
        <v>3.9</v>
      </c>
      <c r="O59" s="15">
        <v>160.9</v>
      </c>
      <c r="P59" s="15">
        <v>3.4</v>
      </c>
      <c r="Q59" s="12">
        <f>SUM(N59:P59)</f>
        <v>168.20000000000002</v>
      </c>
      <c r="R59" s="6"/>
    </row>
    <row r="60" spans="1:18" ht="12.75" customHeight="1">
      <c r="A60" s="113" t="s">
        <v>70</v>
      </c>
      <c r="B60" s="21">
        <f>B41+B52+B58+B59</f>
        <v>9446.9</v>
      </c>
      <c r="C60" s="21">
        <f>C41+C52+C58+C59</f>
        <v>11461.6</v>
      </c>
      <c r="D60" s="21">
        <f>D41+D52+D58+D59</f>
        <v>12067.199999999999</v>
      </c>
      <c r="E60" s="33">
        <f aca="true" t="shared" si="19" ref="E60:P60">+E58+E52+E41+E59</f>
        <v>32975.7</v>
      </c>
      <c r="F60" s="33">
        <f t="shared" si="19"/>
        <v>13335.8</v>
      </c>
      <c r="G60" s="33">
        <f t="shared" si="19"/>
        <v>12193.055397</v>
      </c>
      <c r="H60" s="33">
        <f t="shared" si="19"/>
        <v>15332.8</v>
      </c>
      <c r="I60" s="68">
        <f t="shared" si="19"/>
        <v>40861.655396999995</v>
      </c>
      <c r="J60" s="68">
        <f t="shared" si="19"/>
        <v>13403.499999999998</v>
      </c>
      <c r="K60" s="68">
        <f t="shared" si="19"/>
        <v>12075.6</v>
      </c>
      <c r="L60" s="68">
        <f t="shared" si="19"/>
        <v>13507.6</v>
      </c>
      <c r="M60" s="68">
        <f t="shared" si="19"/>
        <v>38986.7</v>
      </c>
      <c r="N60" s="68">
        <f t="shared" si="19"/>
        <v>12901.699999999999</v>
      </c>
      <c r="O60" s="68">
        <f t="shared" si="19"/>
        <v>11727.1</v>
      </c>
      <c r="P60" s="68">
        <f t="shared" si="19"/>
        <v>11889.3</v>
      </c>
      <c r="Q60" s="68">
        <f>+Q58+Q52+Q41+Q59</f>
        <v>36518.1</v>
      </c>
      <c r="R60" s="6"/>
    </row>
    <row r="61" spans="1:17" ht="12.75" customHeight="1">
      <c r="A61" s="102" t="s">
        <v>66</v>
      </c>
      <c r="B61" s="34">
        <v>2112.2</v>
      </c>
      <c r="C61" s="12">
        <v>0</v>
      </c>
      <c r="D61" s="12">
        <v>3818.7</v>
      </c>
      <c r="E61" s="12">
        <f>SUM(B61:D61)</f>
        <v>5930.9</v>
      </c>
      <c r="F61" s="12">
        <v>3301</v>
      </c>
      <c r="G61" s="12">
        <v>3301.1</v>
      </c>
      <c r="H61" s="19">
        <v>3301.1</v>
      </c>
      <c r="I61" s="12">
        <f>SUM(F61:H61)</f>
        <v>9903.2</v>
      </c>
      <c r="J61" s="19">
        <v>3301.1</v>
      </c>
      <c r="K61" s="19">
        <v>3301</v>
      </c>
      <c r="L61" s="19">
        <v>3301</v>
      </c>
      <c r="M61" s="12">
        <f>SUM(J61:L61)</f>
        <v>9903.1</v>
      </c>
      <c r="N61" s="19">
        <v>3301</v>
      </c>
      <c r="O61" s="19">
        <v>3301</v>
      </c>
      <c r="P61" s="19">
        <v>8516.6</v>
      </c>
      <c r="Q61" s="12">
        <f>SUM(N61:P61)</f>
        <v>15118.6</v>
      </c>
    </row>
    <row r="62" spans="1:17" ht="12.75" customHeight="1">
      <c r="A62" s="113" t="s">
        <v>71</v>
      </c>
      <c r="B62" s="20">
        <f>B60-B61</f>
        <v>7334.7</v>
      </c>
      <c r="C62" s="20">
        <f>C60-C61</f>
        <v>11461.6</v>
      </c>
      <c r="D62" s="20">
        <f>D60-D61</f>
        <v>8248.5</v>
      </c>
      <c r="E62" s="21">
        <f aca="true" t="shared" si="20" ref="E62:P62">+E60-E61</f>
        <v>27044.799999999996</v>
      </c>
      <c r="F62" s="21">
        <f t="shared" si="20"/>
        <v>10034.8</v>
      </c>
      <c r="G62" s="21">
        <f t="shared" si="20"/>
        <v>8891.955397</v>
      </c>
      <c r="H62" s="21">
        <f t="shared" si="20"/>
        <v>12031.699999999999</v>
      </c>
      <c r="I62" s="40">
        <f t="shared" si="20"/>
        <v>30958.455396999994</v>
      </c>
      <c r="J62" s="40">
        <f t="shared" si="20"/>
        <v>10102.399999999998</v>
      </c>
      <c r="K62" s="40">
        <f t="shared" si="20"/>
        <v>8774.6</v>
      </c>
      <c r="L62" s="40">
        <f t="shared" si="20"/>
        <v>10206.6</v>
      </c>
      <c r="M62" s="40">
        <f t="shared" si="20"/>
        <v>29083.6</v>
      </c>
      <c r="N62" s="40">
        <f t="shared" si="20"/>
        <v>9600.699999999999</v>
      </c>
      <c r="O62" s="40">
        <f t="shared" si="20"/>
        <v>8426.1</v>
      </c>
      <c r="P62" s="40">
        <f t="shared" si="20"/>
        <v>3372.699999999999</v>
      </c>
      <c r="Q62" s="40">
        <f>+Q60-Q61</f>
        <v>21399.5</v>
      </c>
    </row>
    <row r="63" spans="1:17" ht="12.75">
      <c r="A63" s="112" t="s">
        <v>119</v>
      </c>
      <c r="B63" s="18">
        <v>0</v>
      </c>
      <c r="C63" s="19">
        <v>0</v>
      </c>
      <c r="D63" s="19">
        <v>0</v>
      </c>
      <c r="E63" s="19">
        <f>SUM(B63:D63)</f>
        <v>0</v>
      </c>
      <c r="F63" s="19">
        <v>0</v>
      </c>
      <c r="G63" s="19">
        <v>0</v>
      </c>
      <c r="H63" s="12">
        <v>843.3</v>
      </c>
      <c r="I63" s="19">
        <f>SUM(F63:H63)</f>
        <v>843.3</v>
      </c>
      <c r="J63" s="12">
        <v>320.7</v>
      </c>
      <c r="K63" s="12">
        <v>680.4</v>
      </c>
      <c r="L63" s="12">
        <v>635.9</v>
      </c>
      <c r="M63" s="12">
        <f>SUM(J63:L64)</f>
        <v>32357.6</v>
      </c>
      <c r="N63" s="12">
        <v>385.9</v>
      </c>
      <c r="O63" s="12">
        <v>449.1</v>
      </c>
      <c r="P63" s="12">
        <v>336.8</v>
      </c>
      <c r="Q63" s="12">
        <f>SUM(N63:P64)</f>
        <v>23743.1</v>
      </c>
    </row>
    <row r="64" spans="1:17" ht="12.75">
      <c r="A64" s="103" t="s">
        <v>63</v>
      </c>
      <c r="B64" s="20">
        <f>SUM(B62:B63)</f>
        <v>7334.7</v>
      </c>
      <c r="C64" s="20">
        <f>SUM(C62:C63)</f>
        <v>11461.6</v>
      </c>
      <c r="D64" s="20">
        <f>SUM(D62:D63)</f>
        <v>8248.5</v>
      </c>
      <c r="E64" s="21">
        <f aca="true" t="shared" si="21" ref="E64:P64">E62+E63</f>
        <v>27044.799999999996</v>
      </c>
      <c r="F64" s="21">
        <f t="shared" si="21"/>
        <v>10034.8</v>
      </c>
      <c r="G64" s="21">
        <f t="shared" si="21"/>
        <v>8891.955397</v>
      </c>
      <c r="H64" s="21">
        <f t="shared" si="21"/>
        <v>12874.999999999998</v>
      </c>
      <c r="I64" s="40">
        <f t="shared" si="21"/>
        <v>31801.755396999994</v>
      </c>
      <c r="J64" s="40">
        <f t="shared" si="21"/>
        <v>10423.099999999999</v>
      </c>
      <c r="K64" s="40">
        <f t="shared" si="21"/>
        <v>9455</v>
      </c>
      <c r="L64" s="40">
        <f t="shared" si="21"/>
        <v>10842.5</v>
      </c>
      <c r="M64" s="40">
        <f t="shared" si="21"/>
        <v>61441.2</v>
      </c>
      <c r="N64" s="40">
        <f t="shared" si="21"/>
        <v>9986.599999999999</v>
      </c>
      <c r="O64" s="40">
        <f t="shared" si="21"/>
        <v>8875.2</v>
      </c>
      <c r="P64" s="40">
        <f t="shared" si="21"/>
        <v>3709.499999999999</v>
      </c>
      <c r="Q64" s="40">
        <f>Q62+Q63</f>
        <v>45142.6</v>
      </c>
    </row>
    <row r="65" ht="12.75" customHeight="1">
      <c r="A65" s="104" t="s">
        <v>57</v>
      </c>
    </row>
    <row r="66" ht="12.75" customHeight="1"/>
    <row r="67" ht="12.75" customHeight="1"/>
    <row r="68" spans="1:17" ht="12.75" customHeight="1">
      <c r="A68" s="85" t="s">
        <v>120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108"/>
      <c r="N68" s="77"/>
      <c r="O68" s="77"/>
      <c r="P68" s="77"/>
      <c r="Q68" s="95" t="s">
        <v>29</v>
      </c>
    </row>
    <row r="69" spans="1:17" ht="12.75" customHeight="1">
      <c r="A69" s="116" t="s">
        <v>69</v>
      </c>
      <c r="B69" s="117" t="s">
        <v>73</v>
      </c>
      <c r="C69" s="118"/>
      <c r="D69" s="118"/>
      <c r="E69" s="119"/>
      <c r="F69" s="117" t="s">
        <v>74</v>
      </c>
      <c r="G69" s="118"/>
      <c r="H69" s="118"/>
      <c r="I69" s="119"/>
      <c r="J69" s="115" t="s">
        <v>75</v>
      </c>
      <c r="K69" s="115"/>
      <c r="L69" s="115"/>
      <c r="M69" s="115"/>
      <c r="N69" s="115" t="s">
        <v>76</v>
      </c>
      <c r="O69" s="115"/>
      <c r="P69" s="115"/>
      <c r="Q69" s="115"/>
    </row>
    <row r="70" spans="1:17" ht="12.75" customHeight="1">
      <c r="A70" s="116"/>
      <c r="B70" s="99" t="s">
        <v>44</v>
      </c>
      <c r="C70" s="99" t="s">
        <v>42</v>
      </c>
      <c r="D70" s="99" t="s">
        <v>41</v>
      </c>
      <c r="E70" s="99" t="s">
        <v>31</v>
      </c>
      <c r="F70" s="99" t="s">
        <v>40</v>
      </c>
      <c r="G70" s="99" t="s">
        <v>39</v>
      </c>
      <c r="H70" s="99" t="s">
        <v>38</v>
      </c>
      <c r="I70" s="99" t="s">
        <v>31</v>
      </c>
      <c r="J70" s="99" t="s">
        <v>37</v>
      </c>
      <c r="K70" s="99" t="s">
        <v>36</v>
      </c>
      <c r="L70" s="99" t="s">
        <v>35</v>
      </c>
      <c r="M70" s="99" t="s">
        <v>31</v>
      </c>
      <c r="N70" s="99" t="s">
        <v>34</v>
      </c>
      <c r="O70" s="99" t="s">
        <v>33</v>
      </c>
      <c r="P70" s="99" t="s">
        <v>32</v>
      </c>
      <c r="Q70" s="99" t="s">
        <v>31</v>
      </c>
    </row>
    <row r="71" spans="1:17" ht="12.75">
      <c r="A71" s="82" t="s">
        <v>121</v>
      </c>
      <c r="B71" s="35">
        <v>9917</v>
      </c>
      <c r="C71" s="35">
        <v>9220.9</v>
      </c>
      <c r="D71" s="35">
        <v>10969.1</v>
      </c>
      <c r="E71" s="35">
        <f>SUM(B71:D71)</f>
        <v>30107</v>
      </c>
      <c r="F71" s="35">
        <v>10783.1</v>
      </c>
      <c r="G71" s="35">
        <v>9463.9</v>
      </c>
      <c r="H71" s="35">
        <v>11535.2</v>
      </c>
      <c r="I71" s="35">
        <f>SUM(F71:H71)</f>
        <v>31782.2</v>
      </c>
      <c r="J71" s="35">
        <v>10490</v>
      </c>
      <c r="K71" s="35">
        <v>12201.7</v>
      </c>
      <c r="L71" s="35">
        <v>12068</v>
      </c>
      <c r="M71" s="12">
        <f>SUM(J71:L71)</f>
        <v>34759.7</v>
      </c>
      <c r="N71" s="35">
        <v>10385.5</v>
      </c>
      <c r="O71" s="35">
        <v>11876.1</v>
      </c>
      <c r="P71" s="35">
        <v>13310.4</v>
      </c>
      <c r="Q71" s="12">
        <f>SUM(N71:P71)</f>
        <v>35572</v>
      </c>
    </row>
    <row r="72" spans="1:17" ht="12.75">
      <c r="A72" s="101" t="s">
        <v>122</v>
      </c>
      <c r="B72" s="35">
        <v>412.40000000000146</v>
      </c>
      <c r="C72" s="35">
        <v>442</v>
      </c>
      <c r="D72" s="35">
        <v>483.9</v>
      </c>
      <c r="E72" s="35">
        <f>SUM(B72:D72)</f>
        <v>1338.3000000000015</v>
      </c>
      <c r="F72" s="35">
        <v>112.4</v>
      </c>
      <c r="G72" s="35">
        <v>300.40000000000146</v>
      </c>
      <c r="H72" s="35">
        <v>513.5</v>
      </c>
      <c r="I72" s="35">
        <f>SUM(F72:H72)</f>
        <v>926.3000000000014</v>
      </c>
      <c r="J72" s="35">
        <v>371.4</v>
      </c>
      <c r="K72" s="35">
        <v>350.6</v>
      </c>
      <c r="L72" s="35">
        <v>232.20000000000073</v>
      </c>
      <c r="M72" s="12">
        <f>SUM(J72:L72)</f>
        <v>954.2000000000007</v>
      </c>
      <c r="N72" s="35">
        <v>308.7999999999993</v>
      </c>
      <c r="O72" s="35">
        <v>442.7999999999993</v>
      </c>
      <c r="P72" s="35">
        <v>646.3</v>
      </c>
      <c r="Q72" s="12">
        <f>SUM(N72:P72)</f>
        <v>1397.8999999999985</v>
      </c>
    </row>
    <row r="73" spans="1:17" ht="12.75">
      <c r="A73" s="101" t="s">
        <v>123</v>
      </c>
      <c r="B73" s="35">
        <v>10347.8</v>
      </c>
      <c r="C73" s="35">
        <v>10506.1</v>
      </c>
      <c r="D73" s="35">
        <v>11659.1</v>
      </c>
      <c r="E73" s="35">
        <f>SUM(B73:D73)</f>
        <v>32513</v>
      </c>
      <c r="F73" s="35">
        <v>8791.7</v>
      </c>
      <c r="G73" s="35">
        <v>10827.3</v>
      </c>
      <c r="H73" s="35">
        <v>9046.3</v>
      </c>
      <c r="I73" s="35">
        <f>SUM(F73:H73)</f>
        <v>28665.3</v>
      </c>
      <c r="J73" s="35">
        <v>8429.1</v>
      </c>
      <c r="K73" s="35">
        <v>9963.9</v>
      </c>
      <c r="L73" s="35">
        <v>9584</v>
      </c>
      <c r="M73" s="12">
        <f>SUM(J73:L73)</f>
        <v>27977</v>
      </c>
      <c r="N73" s="35">
        <v>10530.7</v>
      </c>
      <c r="O73" s="35">
        <v>8477.7</v>
      </c>
      <c r="P73" s="35">
        <v>7807.1</v>
      </c>
      <c r="Q73" s="12">
        <f>SUM(N73:P73)</f>
        <v>26815.5</v>
      </c>
    </row>
    <row r="74" spans="1:17" ht="12.75">
      <c r="A74" s="103" t="s">
        <v>92</v>
      </c>
      <c r="B74" s="36">
        <f aca="true" t="shared" si="22" ref="B74:P74">SUM(B71:B73)</f>
        <v>20677.2</v>
      </c>
      <c r="C74" s="36">
        <f t="shared" si="22"/>
        <v>20169</v>
      </c>
      <c r="D74" s="36">
        <f t="shared" si="22"/>
        <v>23112.1</v>
      </c>
      <c r="E74" s="36">
        <f t="shared" si="22"/>
        <v>63958.3</v>
      </c>
      <c r="F74" s="36">
        <f t="shared" si="22"/>
        <v>19687.2</v>
      </c>
      <c r="G74" s="36">
        <f t="shared" si="22"/>
        <v>20591.6</v>
      </c>
      <c r="H74" s="36">
        <f t="shared" si="22"/>
        <v>21095</v>
      </c>
      <c r="I74" s="36">
        <f t="shared" si="22"/>
        <v>61373.8</v>
      </c>
      <c r="J74" s="36">
        <f t="shared" si="22"/>
        <v>19290.5</v>
      </c>
      <c r="K74" s="36">
        <f t="shared" si="22"/>
        <v>22516.2</v>
      </c>
      <c r="L74" s="36">
        <f t="shared" si="22"/>
        <v>21884.2</v>
      </c>
      <c r="M74" s="36">
        <f t="shared" si="22"/>
        <v>63690.899999999994</v>
      </c>
      <c r="N74" s="36">
        <f t="shared" si="22"/>
        <v>21225</v>
      </c>
      <c r="O74" s="36">
        <f t="shared" si="22"/>
        <v>20796.6</v>
      </c>
      <c r="P74" s="36">
        <f t="shared" si="22"/>
        <v>21763.8</v>
      </c>
      <c r="Q74" s="12">
        <f>SUM(Q71:Q73)</f>
        <v>63785.4</v>
      </c>
    </row>
    <row r="75" spans="1:17" ht="12.75">
      <c r="A75" s="109" t="s">
        <v>124</v>
      </c>
      <c r="B75" s="37">
        <v>16977.1</v>
      </c>
      <c r="C75" s="37">
        <v>16191.3</v>
      </c>
      <c r="D75" s="37">
        <v>18730</v>
      </c>
      <c r="E75" s="37">
        <f>SUM(B75:D75)</f>
        <v>51898.399999999994</v>
      </c>
      <c r="F75" s="37">
        <v>20607.7</v>
      </c>
      <c r="G75" s="37">
        <v>17275.8</v>
      </c>
      <c r="H75" s="37">
        <v>19745.2</v>
      </c>
      <c r="I75" s="35">
        <f>SUM(F75:H75)</f>
        <v>57628.7</v>
      </c>
      <c r="J75" s="35">
        <v>16795.9</v>
      </c>
      <c r="K75" s="35">
        <v>16502.8</v>
      </c>
      <c r="L75" s="35">
        <v>16631.3</v>
      </c>
      <c r="M75" s="12">
        <f>SUM(J75:L75)</f>
        <v>49930</v>
      </c>
      <c r="N75" s="35">
        <v>14511.8</v>
      </c>
      <c r="O75" s="35">
        <v>17964.7</v>
      </c>
      <c r="P75" s="35">
        <v>18892.6</v>
      </c>
      <c r="Q75" s="12">
        <f>SUM(N75:P75)</f>
        <v>51369.1</v>
      </c>
    </row>
    <row r="76" spans="1:17" ht="12.75">
      <c r="A76" s="82" t="s">
        <v>125</v>
      </c>
      <c r="B76" s="35">
        <v>6534.9</v>
      </c>
      <c r="C76" s="35">
        <v>6978.7</v>
      </c>
      <c r="D76" s="35">
        <v>8614</v>
      </c>
      <c r="E76" s="37">
        <f>SUM(B76:D76)</f>
        <v>22127.6</v>
      </c>
      <c r="F76" s="37">
        <v>7095.1</v>
      </c>
      <c r="G76" s="37">
        <v>7612</v>
      </c>
      <c r="H76" s="37">
        <v>7372</v>
      </c>
      <c r="I76" s="35">
        <f>SUM(F76:H76)</f>
        <v>22079.1</v>
      </c>
      <c r="J76" s="35">
        <v>9920.9</v>
      </c>
      <c r="K76" s="35">
        <v>8404.2</v>
      </c>
      <c r="L76" s="35">
        <v>7785.8</v>
      </c>
      <c r="M76" s="12">
        <f>SUM(J76:L76)</f>
        <v>26110.899999999998</v>
      </c>
      <c r="N76" s="35">
        <v>9483.5</v>
      </c>
      <c r="O76" s="35">
        <v>8173.5</v>
      </c>
      <c r="P76" s="35">
        <v>7871.1</v>
      </c>
      <c r="Q76" s="12">
        <f>SUM(N76:P76)</f>
        <v>25528.1</v>
      </c>
    </row>
    <row r="77" spans="1:17" ht="12.75">
      <c r="A77" s="82" t="s">
        <v>126</v>
      </c>
      <c r="B77" s="37">
        <v>3616.6</v>
      </c>
      <c r="C77" s="37">
        <v>7196.5</v>
      </c>
      <c r="D77" s="37">
        <v>4744.5</v>
      </c>
      <c r="E77" s="37">
        <f>SUM(B77:D77)</f>
        <v>15557.6</v>
      </c>
      <c r="F77" s="37">
        <v>4213.8</v>
      </c>
      <c r="G77" s="37">
        <v>5666.7</v>
      </c>
      <c r="H77" s="37">
        <v>5528.1</v>
      </c>
      <c r="I77" s="37">
        <f>SUM(F77:H77)</f>
        <v>15408.6</v>
      </c>
      <c r="J77" s="35">
        <v>5916.2</v>
      </c>
      <c r="K77" s="35">
        <v>5350.9</v>
      </c>
      <c r="L77" s="35">
        <v>5281.4</v>
      </c>
      <c r="M77" s="12">
        <f>SUM(J77:L77)</f>
        <v>16548.5</v>
      </c>
      <c r="N77" s="35">
        <v>6136.3</v>
      </c>
      <c r="O77" s="35">
        <v>5383.8</v>
      </c>
      <c r="P77" s="35">
        <v>5040.5</v>
      </c>
      <c r="Q77" s="12">
        <f>SUM(N77:P77)</f>
        <v>16560.6</v>
      </c>
    </row>
    <row r="78" spans="1:17" ht="12.75">
      <c r="A78" s="100" t="s">
        <v>127</v>
      </c>
      <c r="B78" s="35">
        <v>3.3</v>
      </c>
      <c r="C78" s="35">
        <v>2.3</v>
      </c>
      <c r="D78" s="35">
        <v>1.5</v>
      </c>
      <c r="E78" s="37">
        <f>SUM(B78:D78)</f>
        <v>7.1</v>
      </c>
      <c r="F78" s="37">
        <v>6.2</v>
      </c>
      <c r="G78" s="37">
        <v>4</v>
      </c>
      <c r="H78" s="37">
        <v>2</v>
      </c>
      <c r="I78" s="35">
        <f>SUM(F78:H78)</f>
        <v>12.2</v>
      </c>
      <c r="J78" s="35">
        <v>3.2</v>
      </c>
      <c r="K78" s="35">
        <v>2.5</v>
      </c>
      <c r="L78" s="35">
        <v>4.5</v>
      </c>
      <c r="M78" s="12">
        <f>SUM(J78:L78)</f>
        <v>10.2</v>
      </c>
      <c r="N78" s="35">
        <v>6.3</v>
      </c>
      <c r="O78" s="35">
        <v>12.7</v>
      </c>
      <c r="P78" s="35">
        <v>11.2</v>
      </c>
      <c r="Q78" s="12">
        <f>SUM(N78:P78)</f>
        <v>30.2</v>
      </c>
    </row>
    <row r="79" spans="1:17" ht="12.75">
      <c r="A79" s="82" t="s">
        <v>128</v>
      </c>
      <c r="B79" s="35">
        <v>0</v>
      </c>
      <c r="C79" s="35">
        <v>6.5</v>
      </c>
      <c r="D79" s="35">
        <v>9.5</v>
      </c>
      <c r="E79" s="37">
        <f>SUM(B79:D79)</f>
        <v>16</v>
      </c>
      <c r="F79" s="37">
        <v>0</v>
      </c>
      <c r="G79" s="37">
        <v>5.6</v>
      </c>
      <c r="H79" s="37">
        <v>0</v>
      </c>
      <c r="I79" s="35">
        <f>SUM(F79:H79)</f>
        <v>5.6</v>
      </c>
      <c r="J79" s="35">
        <v>0</v>
      </c>
      <c r="K79" s="35">
        <v>0</v>
      </c>
      <c r="L79" s="35">
        <v>0</v>
      </c>
      <c r="M79" s="12">
        <f>SUM(J79:L79)</f>
        <v>0</v>
      </c>
      <c r="N79" s="35">
        <v>0</v>
      </c>
      <c r="O79" s="35">
        <v>0</v>
      </c>
      <c r="P79" s="35">
        <v>0</v>
      </c>
      <c r="Q79" s="12">
        <f>SUM(N79:P79)</f>
        <v>0</v>
      </c>
    </row>
    <row r="80" spans="1:17" ht="12.75">
      <c r="A80" s="103" t="s">
        <v>92</v>
      </c>
      <c r="B80" s="36">
        <f aca="true" t="shared" si="23" ref="B80:P80">SUM(B75:B79)</f>
        <v>27131.899999999998</v>
      </c>
      <c r="C80" s="36">
        <f t="shared" si="23"/>
        <v>30375.3</v>
      </c>
      <c r="D80" s="36">
        <f t="shared" si="23"/>
        <v>32099.5</v>
      </c>
      <c r="E80" s="36">
        <f t="shared" si="23"/>
        <v>89606.70000000001</v>
      </c>
      <c r="F80" s="36">
        <f t="shared" si="23"/>
        <v>31922.800000000003</v>
      </c>
      <c r="G80" s="36">
        <f t="shared" si="23"/>
        <v>30564.1</v>
      </c>
      <c r="H80" s="36">
        <f t="shared" si="23"/>
        <v>32647.300000000003</v>
      </c>
      <c r="I80" s="36">
        <f t="shared" si="23"/>
        <v>95134.2</v>
      </c>
      <c r="J80" s="36">
        <f t="shared" si="23"/>
        <v>32636.200000000004</v>
      </c>
      <c r="K80" s="36">
        <f t="shared" si="23"/>
        <v>30260.4</v>
      </c>
      <c r="L80" s="36">
        <f t="shared" si="23"/>
        <v>29703</v>
      </c>
      <c r="M80" s="36">
        <f t="shared" si="23"/>
        <v>92599.59999999999</v>
      </c>
      <c r="N80" s="36">
        <f t="shared" si="23"/>
        <v>30137.899999999998</v>
      </c>
      <c r="O80" s="36">
        <f t="shared" si="23"/>
        <v>31534.7</v>
      </c>
      <c r="P80" s="36">
        <f t="shared" si="23"/>
        <v>31815.399999999998</v>
      </c>
      <c r="Q80" s="36">
        <f>SUM(Q75:Q79)</f>
        <v>93487.99999999999</v>
      </c>
    </row>
    <row r="81" spans="1:17" ht="12.75" customHeight="1" hidden="1">
      <c r="A81" s="4" t="s">
        <v>19</v>
      </c>
      <c r="B81" s="53"/>
      <c r="C81" s="53"/>
      <c r="D81" s="53"/>
      <c r="E81" s="53"/>
      <c r="F81" s="53"/>
      <c r="G81" s="57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 ht="12.75" customHeight="1" hidden="1">
      <c r="A82" s="3" t="s">
        <v>20</v>
      </c>
      <c r="B82" s="35">
        <v>7.6</v>
      </c>
      <c r="C82" s="35">
        <v>202.9</v>
      </c>
      <c r="D82" s="35">
        <v>5.1</v>
      </c>
      <c r="E82" s="35">
        <f>SUM(B82:D82)</f>
        <v>215.6</v>
      </c>
      <c r="F82" s="35">
        <v>71.3</v>
      </c>
      <c r="G82" s="35">
        <v>6.87</v>
      </c>
      <c r="H82" s="35">
        <v>4.3</v>
      </c>
      <c r="I82" s="35">
        <f>SUM(H82:H82)</f>
        <v>4.3</v>
      </c>
      <c r="J82" s="35">
        <v>11.2</v>
      </c>
      <c r="K82" s="35">
        <v>8.1</v>
      </c>
      <c r="L82" s="35">
        <v>30.4</v>
      </c>
      <c r="M82" s="12">
        <f>SUM(J82:K82)</f>
        <v>19.299999999999997</v>
      </c>
      <c r="N82" s="35">
        <v>25.5</v>
      </c>
      <c r="O82" s="35">
        <v>5.8</v>
      </c>
      <c r="P82" s="35">
        <v>7.5</v>
      </c>
      <c r="Q82" s="12">
        <f>SUM(N82:P82)</f>
        <v>38.8</v>
      </c>
    </row>
    <row r="83" spans="1:17" ht="12.75" customHeight="1" hidden="1">
      <c r="A83" s="3" t="s">
        <v>21</v>
      </c>
      <c r="B83" s="37">
        <v>59</v>
      </c>
      <c r="C83" s="37">
        <v>43.5</v>
      </c>
      <c r="D83" s="37">
        <v>75.2</v>
      </c>
      <c r="E83" s="35">
        <f aca="true" t="shared" si="24" ref="E83:E88">SUM(B83:D83)</f>
        <v>177.7</v>
      </c>
      <c r="F83" s="35">
        <v>42</v>
      </c>
      <c r="G83" s="35">
        <v>32.6</v>
      </c>
      <c r="H83" s="35">
        <v>56.7</v>
      </c>
      <c r="I83" s="35">
        <f aca="true" t="shared" si="25" ref="I83:I88">SUM(F83:H83)</f>
        <v>131.3</v>
      </c>
      <c r="J83" s="35">
        <v>104.8</v>
      </c>
      <c r="K83" s="35">
        <v>45.2</v>
      </c>
      <c r="L83" s="35">
        <v>37.8</v>
      </c>
      <c r="M83" s="12">
        <f aca="true" t="shared" si="26" ref="M83:M88">SUM(J83:L83)</f>
        <v>187.8</v>
      </c>
      <c r="N83" s="35">
        <v>21.1</v>
      </c>
      <c r="O83" s="35">
        <v>425</v>
      </c>
      <c r="P83" s="35">
        <v>18.1</v>
      </c>
      <c r="Q83" s="12">
        <f aca="true" t="shared" si="27" ref="Q83:Q88">SUM(N83:P83)</f>
        <v>464.20000000000005</v>
      </c>
    </row>
    <row r="84" spans="1:17" ht="12.75" customHeight="1" hidden="1">
      <c r="A84" s="3" t="s">
        <v>22</v>
      </c>
      <c r="B84" s="35">
        <v>0.1</v>
      </c>
      <c r="C84" s="35">
        <v>0.1</v>
      </c>
      <c r="D84" s="35">
        <v>0.3</v>
      </c>
      <c r="E84" s="35">
        <f t="shared" si="24"/>
        <v>0.5</v>
      </c>
      <c r="F84" s="35">
        <v>0.1</v>
      </c>
      <c r="G84" s="35">
        <v>0.055</v>
      </c>
      <c r="H84" s="35">
        <v>0.1</v>
      </c>
      <c r="I84" s="35">
        <f t="shared" si="25"/>
        <v>0.255</v>
      </c>
      <c r="J84" s="35">
        <v>0.1</v>
      </c>
      <c r="K84" s="35">
        <v>0.1</v>
      </c>
      <c r="L84" s="35">
        <v>0.1</v>
      </c>
      <c r="M84" s="12">
        <f t="shared" si="26"/>
        <v>0.30000000000000004</v>
      </c>
      <c r="N84" s="35">
        <v>0.1</v>
      </c>
      <c r="O84" s="35">
        <v>0.1</v>
      </c>
      <c r="P84" s="35">
        <v>0.1</v>
      </c>
      <c r="Q84" s="12">
        <f t="shared" si="27"/>
        <v>0.30000000000000004</v>
      </c>
    </row>
    <row r="85" spans="1:17" ht="12.75" customHeight="1" hidden="1">
      <c r="A85" s="3" t="s">
        <v>23</v>
      </c>
      <c r="B85" s="35">
        <v>0.1</v>
      </c>
      <c r="C85" s="35">
        <v>0.1</v>
      </c>
      <c r="D85" s="35"/>
      <c r="E85" s="35">
        <f t="shared" si="24"/>
        <v>0.2</v>
      </c>
      <c r="F85" s="35">
        <v>0.1</v>
      </c>
      <c r="G85" s="35">
        <v>0.1</v>
      </c>
      <c r="H85" s="35">
        <v>0.1</v>
      </c>
      <c r="I85" s="35">
        <f t="shared" si="25"/>
        <v>0.30000000000000004</v>
      </c>
      <c r="J85" s="35">
        <v>5.6</v>
      </c>
      <c r="K85" s="35">
        <v>0.4</v>
      </c>
      <c r="L85" s="35">
        <v>0.1</v>
      </c>
      <c r="M85" s="12">
        <f t="shared" si="26"/>
        <v>6.1</v>
      </c>
      <c r="N85" s="35">
        <v>0.1</v>
      </c>
      <c r="O85" s="35">
        <v>0.1</v>
      </c>
      <c r="P85" s="35">
        <v>0.6</v>
      </c>
      <c r="Q85" s="12">
        <f t="shared" si="27"/>
        <v>0.8</v>
      </c>
    </row>
    <row r="86" spans="1:17" ht="12.75" customHeight="1" hidden="1">
      <c r="A86" s="10" t="s">
        <v>24</v>
      </c>
      <c r="B86" s="35">
        <v>18.2</v>
      </c>
      <c r="C86" s="35">
        <v>16.8</v>
      </c>
      <c r="D86" s="35">
        <v>16.2</v>
      </c>
      <c r="E86" s="35">
        <f t="shared" si="24"/>
        <v>51.2</v>
      </c>
      <c r="F86" s="35">
        <v>20.2</v>
      </c>
      <c r="G86" s="35">
        <v>23.6</v>
      </c>
      <c r="H86" s="35">
        <v>33.4</v>
      </c>
      <c r="I86" s="35">
        <f t="shared" si="25"/>
        <v>77.19999999999999</v>
      </c>
      <c r="J86" s="35">
        <v>42.2</v>
      </c>
      <c r="K86" s="35">
        <v>41.5</v>
      </c>
      <c r="L86" s="35">
        <v>23.4</v>
      </c>
      <c r="M86" s="12">
        <f t="shared" si="26"/>
        <v>107.1</v>
      </c>
      <c r="N86" s="35">
        <v>39.9</v>
      </c>
      <c r="O86" s="35">
        <v>33.6</v>
      </c>
      <c r="P86" s="35">
        <v>25.4</v>
      </c>
      <c r="Q86" s="12">
        <f t="shared" si="27"/>
        <v>98.9</v>
      </c>
    </row>
    <row r="87" spans="1:17" ht="12.75" customHeight="1" hidden="1">
      <c r="A87" s="3" t="s">
        <v>25</v>
      </c>
      <c r="B87" s="35">
        <v>4.8</v>
      </c>
      <c r="C87" s="35">
        <v>2.5</v>
      </c>
      <c r="D87" s="35">
        <v>7.6</v>
      </c>
      <c r="E87" s="35">
        <f t="shared" si="24"/>
        <v>14.899999999999999</v>
      </c>
      <c r="F87" s="35">
        <v>8</v>
      </c>
      <c r="G87" s="35">
        <v>2.6</v>
      </c>
      <c r="H87" s="35">
        <v>63.4</v>
      </c>
      <c r="I87" s="35">
        <f t="shared" si="25"/>
        <v>74</v>
      </c>
      <c r="J87" s="35">
        <v>15.4</v>
      </c>
      <c r="K87" s="35">
        <v>6.4</v>
      </c>
      <c r="L87" s="35">
        <v>4.5</v>
      </c>
      <c r="M87" s="12">
        <f t="shared" si="26"/>
        <v>26.3</v>
      </c>
      <c r="N87" s="35">
        <v>3</v>
      </c>
      <c r="O87" s="35">
        <v>4</v>
      </c>
      <c r="P87" s="35">
        <v>3.6</v>
      </c>
      <c r="Q87" s="12">
        <f t="shared" si="27"/>
        <v>10.6</v>
      </c>
    </row>
    <row r="88" spans="1:17" ht="12.75" customHeight="1" hidden="1">
      <c r="A88" s="9" t="s">
        <v>26</v>
      </c>
      <c r="B88" s="35">
        <v>103.4</v>
      </c>
      <c r="C88" s="35">
        <v>147.1</v>
      </c>
      <c r="D88" s="35">
        <v>173.40000000000146</v>
      </c>
      <c r="E88" s="35">
        <f t="shared" si="24"/>
        <v>423.90000000000146</v>
      </c>
      <c r="F88" s="35">
        <v>182.8</v>
      </c>
      <c r="G88" s="35">
        <v>249.3</v>
      </c>
      <c r="H88" s="35">
        <v>304.6</v>
      </c>
      <c r="I88" s="35">
        <f t="shared" si="25"/>
        <v>736.7</v>
      </c>
      <c r="J88" s="35">
        <v>168.8</v>
      </c>
      <c r="K88" s="35">
        <v>128.1</v>
      </c>
      <c r="L88" s="35">
        <v>145.6</v>
      </c>
      <c r="M88" s="12">
        <f t="shared" si="26"/>
        <v>442.5</v>
      </c>
      <c r="N88" s="35">
        <v>196.1</v>
      </c>
      <c r="O88" s="35">
        <v>161</v>
      </c>
      <c r="P88" s="35">
        <v>760.6</v>
      </c>
      <c r="Q88" s="12">
        <f t="shared" si="27"/>
        <v>1117.7</v>
      </c>
    </row>
    <row r="89" spans="1:17" ht="12.75" customHeight="1">
      <c r="A89" s="114" t="s">
        <v>129</v>
      </c>
      <c r="B89" s="38">
        <f aca="true" t="shared" si="28" ref="B89:Q89">SUM(B82:B88)</f>
        <v>193.2</v>
      </c>
      <c r="C89" s="38">
        <f t="shared" si="28"/>
        <v>413</v>
      </c>
      <c r="D89" s="38">
        <f t="shared" si="28"/>
        <v>277.80000000000143</v>
      </c>
      <c r="E89" s="38">
        <f t="shared" si="28"/>
        <v>884.0000000000014</v>
      </c>
      <c r="F89" s="38">
        <f t="shared" si="28"/>
        <v>324.5</v>
      </c>
      <c r="G89" s="38">
        <f t="shared" si="28"/>
        <v>315.125</v>
      </c>
      <c r="H89" s="38">
        <f t="shared" si="28"/>
        <v>462.6</v>
      </c>
      <c r="I89" s="38">
        <f t="shared" si="28"/>
        <v>1024.055</v>
      </c>
      <c r="J89" s="38">
        <f t="shared" si="28"/>
        <v>348.1</v>
      </c>
      <c r="K89" s="38">
        <f t="shared" si="28"/>
        <v>229.8</v>
      </c>
      <c r="L89" s="38">
        <f t="shared" si="28"/>
        <v>241.89999999999998</v>
      </c>
      <c r="M89" s="38">
        <f t="shared" si="28"/>
        <v>789.4000000000001</v>
      </c>
      <c r="N89" s="38">
        <f t="shared" si="28"/>
        <v>285.8</v>
      </c>
      <c r="O89" s="38">
        <f t="shared" si="28"/>
        <v>629.6000000000001</v>
      </c>
      <c r="P89" s="38">
        <f t="shared" si="28"/>
        <v>815.9</v>
      </c>
      <c r="Q89" s="38">
        <f t="shared" si="28"/>
        <v>1731.3000000000002</v>
      </c>
    </row>
    <row r="90" spans="1:17" ht="12.75" customHeight="1">
      <c r="A90" s="103" t="s">
        <v>70</v>
      </c>
      <c r="B90" s="39">
        <f>B74+B80+B89</f>
        <v>48002.299999999996</v>
      </c>
      <c r="C90" s="40">
        <f aca="true" t="shared" si="29" ref="C90:Q90">C89+C80+C74</f>
        <v>50957.3</v>
      </c>
      <c r="D90" s="40">
        <f t="shared" si="29"/>
        <v>55489.4</v>
      </c>
      <c r="E90" s="40">
        <f t="shared" si="29"/>
        <v>154449</v>
      </c>
      <c r="F90" s="40">
        <f t="shared" si="29"/>
        <v>51934.5</v>
      </c>
      <c r="G90" s="40">
        <f t="shared" si="29"/>
        <v>51470.825</v>
      </c>
      <c r="H90" s="40">
        <f t="shared" si="29"/>
        <v>54204.9</v>
      </c>
      <c r="I90" s="40">
        <f t="shared" si="29"/>
        <v>157532.055</v>
      </c>
      <c r="J90" s="40">
        <f t="shared" si="29"/>
        <v>52274.8</v>
      </c>
      <c r="K90" s="40">
        <f t="shared" si="29"/>
        <v>53006.4</v>
      </c>
      <c r="L90" s="40">
        <f t="shared" si="29"/>
        <v>51829.100000000006</v>
      </c>
      <c r="M90" s="40">
        <f t="shared" si="29"/>
        <v>157079.89999999997</v>
      </c>
      <c r="N90" s="40">
        <f t="shared" si="29"/>
        <v>51648.7</v>
      </c>
      <c r="O90" s="40">
        <f t="shared" si="29"/>
        <v>52960.899999999994</v>
      </c>
      <c r="P90" s="40">
        <f t="shared" si="29"/>
        <v>54395.1</v>
      </c>
      <c r="Q90" s="40">
        <f t="shared" si="29"/>
        <v>159004.69999999998</v>
      </c>
    </row>
    <row r="91" spans="1:17" ht="12.75" customHeight="1">
      <c r="A91" s="102" t="s">
        <v>66</v>
      </c>
      <c r="B91" s="41">
        <v>136.9</v>
      </c>
      <c r="C91" s="41">
        <v>164.8</v>
      </c>
      <c r="D91" s="41">
        <v>164.7</v>
      </c>
      <c r="E91" s="41">
        <f>SUM(B91:D91)</f>
        <v>466.40000000000003</v>
      </c>
      <c r="F91" s="12">
        <v>164.758334</v>
      </c>
      <c r="G91" s="12">
        <v>164.8</v>
      </c>
      <c r="H91" s="12">
        <v>164.8</v>
      </c>
      <c r="I91" s="12">
        <f>SUM(F91:G91)</f>
        <v>329.558334</v>
      </c>
      <c r="J91" s="12">
        <v>164.8</v>
      </c>
      <c r="K91" s="12">
        <v>164.8</v>
      </c>
      <c r="L91" s="12">
        <v>164.8</v>
      </c>
      <c r="M91" s="12">
        <f>SUM(J91:L91)</f>
        <v>494.40000000000003</v>
      </c>
      <c r="N91" s="12">
        <v>1346.2</v>
      </c>
      <c r="O91" s="12">
        <v>164.8</v>
      </c>
      <c r="P91" s="12">
        <v>164.8</v>
      </c>
      <c r="Q91" s="12">
        <f>SUM(N91:P91)</f>
        <v>1675.8</v>
      </c>
    </row>
    <row r="92" spans="1:17" ht="12.75" customHeight="1">
      <c r="A92" s="83" t="s">
        <v>71</v>
      </c>
      <c r="B92" s="11">
        <f>B90-B91</f>
        <v>47865.399999999994</v>
      </c>
      <c r="C92" s="11">
        <f aca="true" t="shared" si="30" ref="C92:P92">+C90-C91</f>
        <v>50792.5</v>
      </c>
      <c r="D92" s="11">
        <f t="shared" si="30"/>
        <v>55324.700000000004</v>
      </c>
      <c r="E92" s="11">
        <f t="shared" si="30"/>
        <v>153982.6</v>
      </c>
      <c r="F92" s="11">
        <f t="shared" si="30"/>
        <v>51769.741666</v>
      </c>
      <c r="G92" s="11">
        <f t="shared" si="30"/>
        <v>51306.024999999994</v>
      </c>
      <c r="H92" s="11">
        <f t="shared" si="30"/>
        <v>54040.1</v>
      </c>
      <c r="I92" s="40">
        <f t="shared" si="30"/>
        <v>157202.496666</v>
      </c>
      <c r="J92" s="40">
        <f t="shared" si="30"/>
        <v>52110</v>
      </c>
      <c r="K92" s="40">
        <f t="shared" si="30"/>
        <v>52841.6</v>
      </c>
      <c r="L92" s="40">
        <f t="shared" si="30"/>
        <v>51664.3</v>
      </c>
      <c r="M92" s="11">
        <f t="shared" si="30"/>
        <v>156585.49999999997</v>
      </c>
      <c r="N92" s="11">
        <f t="shared" si="30"/>
        <v>50302.5</v>
      </c>
      <c r="O92" s="11">
        <f t="shared" si="30"/>
        <v>52796.09999999999</v>
      </c>
      <c r="P92" s="11">
        <f t="shared" si="30"/>
        <v>54230.299999999996</v>
      </c>
      <c r="Q92" s="11">
        <f>+Q90-Q91</f>
        <v>157328.9</v>
      </c>
    </row>
    <row r="93" spans="1:17" ht="12.75" customHeight="1">
      <c r="A93" s="3" t="s">
        <v>130</v>
      </c>
      <c r="B93" s="35">
        <v>158.2</v>
      </c>
      <c r="C93" s="35">
        <v>169.6</v>
      </c>
      <c r="D93" s="35">
        <v>183</v>
      </c>
      <c r="E93" s="35">
        <f>SUM(B93:D93)</f>
        <v>510.79999999999995</v>
      </c>
      <c r="F93" s="15">
        <v>162.2</v>
      </c>
      <c r="G93" s="15">
        <v>1771.669181</v>
      </c>
      <c r="H93" s="37">
        <v>2310.9</v>
      </c>
      <c r="I93" s="15">
        <f>SUM(F93:H93)</f>
        <v>4244.769181</v>
      </c>
      <c r="J93" s="12">
        <v>1759.6</v>
      </c>
      <c r="K93" s="7">
        <v>1632.4</v>
      </c>
      <c r="L93" s="7">
        <v>1847.3</v>
      </c>
      <c r="M93" s="12">
        <f>SUM(J93:L93)</f>
        <v>5239.3</v>
      </c>
      <c r="N93" s="12">
        <v>1908</v>
      </c>
      <c r="O93" s="7">
        <v>782.2</v>
      </c>
      <c r="P93" s="7">
        <v>2575.8</v>
      </c>
      <c r="Q93" s="12">
        <f>SUM(N93:P93)</f>
        <v>5266</v>
      </c>
    </row>
    <row r="94" spans="1:17" ht="12.75" customHeight="1">
      <c r="A94" s="4" t="s">
        <v>63</v>
      </c>
      <c r="B94" s="11">
        <f>B92+B93</f>
        <v>48023.59999999999</v>
      </c>
      <c r="C94" s="11">
        <f aca="true" t="shared" si="31" ref="C94:P94">C92+C93</f>
        <v>50962.1</v>
      </c>
      <c r="D94" s="11">
        <f t="shared" si="31"/>
        <v>55507.700000000004</v>
      </c>
      <c r="E94" s="11">
        <f t="shared" si="31"/>
        <v>154493.4</v>
      </c>
      <c r="F94" s="11">
        <f>F92+F93</f>
        <v>51931.941666</v>
      </c>
      <c r="G94" s="11">
        <f t="shared" si="31"/>
        <v>53077.69418099999</v>
      </c>
      <c r="H94" s="40">
        <f t="shared" si="31"/>
        <v>56351</v>
      </c>
      <c r="I94" s="40">
        <f t="shared" si="31"/>
        <v>161447.265847</v>
      </c>
      <c r="J94" s="40">
        <f t="shared" si="31"/>
        <v>53869.6</v>
      </c>
      <c r="K94" s="40">
        <f t="shared" si="31"/>
        <v>54474</v>
      </c>
      <c r="L94" s="40">
        <f t="shared" si="31"/>
        <v>53511.600000000006</v>
      </c>
      <c r="M94" s="11">
        <f t="shared" si="31"/>
        <v>161824.79999999996</v>
      </c>
      <c r="N94" s="11">
        <f t="shared" si="31"/>
        <v>52210.5</v>
      </c>
      <c r="O94" s="11">
        <f t="shared" si="31"/>
        <v>53578.29999999999</v>
      </c>
      <c r="P94" s="11">
        <f t="shared" si="31"/>
        <v>56806.1</v>
      </c>
      <c r="Q94" s="11">
        <f>Q92+Q93</f>
        <v>162594.9</v>
      </c>
    </row>
    <row r="95" ht="12.75" customHeight="1">
      <c r="A95" s="104" t="s">
        <v>57</v>
      </c>
    </row>
    <row r="96" ht="12.75" customHeight="1">
      <c r="A96" s="97"/>
    </row>
    <row r="97" ht="12.75" customHeight="1"/>
    <row r="98" spans="1:17" ht="12.75" customHeight="1">
      <c r="A98" s="85" t="s">
        <v>131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108"/>
      <c r="N98" s="77"/>
      <c r="O98" s="77"/>
      <c r="P98" s="77"/>
      <c r="Q98" s="95" t="s">
        <v>95</v>
      </c>
    </row>
    <row r="99" spans="1:17" ht="12.75" customHeight="1">
      <c r="A99" s="116" t="s">
        <v>69</v>
      </c>
      <c r="B99" s="117" t="s">
        <v>73</v>
      </c>
      <c r="C99" s="118"/>
      <c r="D99" s="118"/>
      <c r="E99" s="119"/>
      <c r="F99" s="117" t="s">
        <v>74</v>
      </c>
      <c r="G99" s="118"/>
      <c r="H99" s="118"/>
      <c r="I99" s="119"/>
      <c r="J99" s="115" t="s">
        <v>75</v>
      </c>
      <c r="K99" s="115"/>
      <c r="L99" s="115"/>
      <c r="M99" s="115"/>
      <c r="N99" s="115" t="s">
        <v>76</v>
      </c>
      <c r="O99" s="115"/>
      <c r="P99" s="115"/>
      <c r="Q99" s="115"/>
    </row>
    <row r="100" spans="1:17" ht="12.75" customHeight="1">
      <c r="A100" s="116"/>
      <c r="B100" s="99" t="s">
        <v>44</v>
      </c>
      <c r="C100" s="99" t="s">
        <v>42</v>
      </c>
      <c r="D100" s="99" t="s">
        <v>41</v>
      </c>
      <c r="E100" s="99" t="s">
        <v>31</v>
      </c>
      <c r="F100" s="99" t="s">
        <v>40</v>
      </c>
      <c r="G100" s="99" t="s">
        <v>39</v>
      </c>
      <c r="H100" s="99" t="s">
        <v>38</v>
      </c>
      <c r="I100" s="99" t="s">
        <v>31</v>
      </c>
      <c r="J100" s="99" t="s">
        <v>37</v>
      </c>
      <c r="K100" s="99" t="s">
        <v>36</v>
      </c>
      <c r="L100" s="99" t="s">
        <v>35</v>
      </c>
      <c r="M100" s="99" t="s">
        <v>31</v>
      </c>
      <c r="N100" s="99" t="s">
        <v>34</v>
      </c>
      <c r="O100" s="99" t="s">
        <v>33</v>
      </c>
      <c r="P100" s="99" t="s">
        <v>32</v>
      </c>
      <c r="Q100" s="99" t="s">
        <v>31</v>
      </c>
    </row>
    <row r="101" spans="1:17" ht="12.75" customHeight="1">
      <c r="A101" s="3" t="s">
        <v>133</v>
      </c>
      <c r="B101" s="51"/>
      <c r="C101" s="51"/>
      <c r="D101" s="51"/>
      <c r="E101" s="51"/>
      <c r="F101" s="51"/>
      <c r="G101" s="53"/>
      <c r="H101" s="51"/>
      <c r="I101" s="51"/>
      <c r="J101" s="51"/>
      <c r="K101" s="51"/>
      <c r="L101" s="51"/>
      <c r="M101" s="51"/>
      <c r="N101" s="51"/>
      <c r="O101" s="51"/>
      <c r="P101" s="51"/>
      <c r="Q101" s="51"/>
    </row>
    <row r="102" spans="1:17" ht="12.75" customHeight="1">
      <c r="A102" s="3" t="s">
        <v>98</v>
      </c>
      <c r="B102" s="15">
        <v>3052.5</v>
      </c>
      <c r="C102" s="15">
        <v>3482.9</v>
      </c>
      <c r="D102" s="15">
        <v>4452.6</v>
      </c>
      <c r="E102" s="15">
        <f>SUM(B102:D102)</f>
        <v>10988</v>
      </c>
      <c r="F102" s="15">
        <v>3730.7</v>
      </c>
      <c r="G102" s="15">
        <v>3755.7</v>
      </c>
      <c r="H102" s="15">
        <v>4348.2</v>
      </c>
      <c r="I102" s="15">
        <f>SUM(F102:H102)</f>
        <v>11834.599999999999</v>
      </c>
      <c r="J102" s="15">
        <v>3885.1</v>
      </c>
      <c r="K102" s="15">
        <v>4472.1</v>
      </c>
      <c r="L102" s="15">
        <v>2978</v>
      </c>
      <c r="M102" s="12">
        <f>SUM(J102:L102)</f>
        <v>11335.2</v>
      </c>
      <c r="N102" s="15">
        <v>3571.3</v>
      </c>
      <c r="O102" s="15">
        <v>2911.3</v>
      </c>
      <c r="P102" s="15">
        <v>3946.1</v>
      </c>
      <c r="Q102" s="12">
        <f>SUM(N102:P102)</f>
        <v>10428.7</v>
      </c>
    </row>
    <row r="103" spans="1:17" ht="12.75" customHeight="1">
      <c r="A103" s="3" t="s">
        <v>99</v>
      </c>
      <c r="B103" s="15">
        <v>3336.9</v>
      </c>
      <c r="C103" s="15">
        <v>1624.8</v>
      </c>
      <c r="D103" s="15">
        <v>2448.4</v>
      </c>
      <c r="E103" s="15">
        <f>SUM(B103:D103)</f>
        <v>7410.1</v>
      </c>
      <c r="F103" s="15">
        <v>2283.1</v>
      </c>
      <c r="G103" s="15">
        <v>2384.5</v>
      </c>
      <c r="H103" s="15">
        <v>2339.6</v>
      </c>
      <c r="I103" s="15">
        <f>SUM(F103:H103)</f>
        <v>7007.200000000001</v>
      </c>
      <c r="J103" s="15">
        <v>2081.4</v>
      </c>
      <c r="K103" s="15">
        <v>2315</v>
      </c>
      <c r="L103" s="15">
        <v>2221</v>
      </c>
      <c r="M103" s="12">
        <f>SUM(J103:L103)</f>
        <v>6617.4</v>
      </c>
      <c r="N103" s="15">
        <v>2350</v>
      </c>
      <c r="O103" s="15">
        <v>2400.1</v>
      </c>
      <c r="P103" s="15">
        <v>4101.1</v>
      </c>
      <c r="Q103" s="12">
        <f>SUM(N103:P103)</f>
        <v>8851.2</v>
      </c>
    </row>
    <row r="104" spans="1:17" ht="12.75" customHeight="1">
      <c r="A104" s="17" t="s">
        <v>100</v>
      </c>
      <c r="B104" s="15">
        <v>378.7</v>
      </c>
      <c r="C104" s="15">
        <v>274.7</v>
      </c>
      <c r="D104" s="15">
        <v>324</v>
      </c>
      <c r="E104" s="15">
        <f>SUM(B104:D104)</f>
        <v>977.4</v>
      </c>
      <c r="F104" s="15">
        <v>438.1</v>
      </c>
      <c r="G104" s="15">
        <v>250.2</v>
      </c>
      <c r="H104" s="15">
        <v>486.6</v>
      </c>
      <c r="I104" s="15">
        <f>SUM(F104:H104)</f>
        <v>1174.9</v>
      </c>
      <c r="J104" s="15">
        <v>744.5</v>
      </c>
      <c r="K104" s="15">
        <v>466</v>
      </c>
      <c r="L104" s="15">
        <v>390.7</v>
      </c>
      <c r="M104" s="12">
        <f>SUM(J104:L104)</f>
        <v>1601.2</v>
      </c>
      <c r="N104" s="15">
        <v>536.1</v>
      </c>
      <c r="O104" s="15">
        <v>378.9</v>
      </c>
      <c r="P104" s="15">
        <v>382.7</v>
      </c>
      <c r="Q104" s="12">
        <f>SUM(N104:P104)</f>
        <v>1297.7</v>
      </c>
    </row>
    <row r="105" spans="1:17" ht="12.75" customHeight="1">
      <c r="A105" s="3" t="s">
        <v>102</v>
      </c>
      <c r="B105" s="15">
        <v>483.7</v>
      </c>
      <c r="C105" s="15">
        <v>514.1</v>
      </c>
      <c r="D105" s="15">
        <v>543.8</v>
      </c>
      <c r="E105" s="15">
        <f>SUM(B105:D105)</f>
        <v>1541.6</v>
      </c>
      <c r="F105" s="15">
        <v>551.3</v>
      </c>
      <c r="G105" s="15">
        <v>559.6</v>
      </c>
      <c r="H105" s="15">
        <v>563.3</v>
      </c>
      <c r="I105" s="15">
        <f>SUM(F105:H105)</f>
        <v>1674.2</v>
      </c>
      <c r="J105" s="15">
        <v>608.6</v>
      </c>
      <c r="K105" s="15">
        <v>606</v>
      </c>
      <c r="L105" s="15">
        <v>608.7</v>
      </c>
      <c r="M105" s="12">
        <f>SUM(J105:L105)</f>
        <v>1823.3</v>
      </c>
      <c r="N105" s="15">
        <v>750</v>
      </c>
      <c r="O105" s="15">
        <v>581.1</v>
      </c>
      <c r="P105" s="15">
        <v>618.8</v>
      </c>
      <c r="Q105" s="12">
        <f>SUM(N105:P105)</f>
        <v>1949.8999999999999</v>
      </c>
    </row>
    <row r="106" spans="1:17" ht="12.75" customHeight="1">
      <c r="A106" s="3" t="s">
        <v>132</v>
      </c>
      <c r="B106" s="19">
        <v>434.6</v>
      </c>
      <c r="C106" s="19">
        <v>94.7</v>
      </c>
      <c r="D106" s="19">
        <v>275.59999999999945</v>
      </c>
      <c r="E106" s="15">
        <f>SUM(B106:D106)</f>
        <v>804.8999999999995</v>
      </c>
      <c r="F106" s="15">
        <v>243.4</v>
      </c>
      <c r="G106" s="15">
        <v>159.8</v>
      </c>
      <c r="H106" s="15">
        <v>205</v>
      </c>
      <c r="I106" s="15">
        <f>SUM(F106:H106)</f>
        <v>608.2</v>
      </c>
      <c r="J106" s="15">
        <v>250.9</v>
      </c>
      <c r="K106" s="15">
        <v>164</v>
      </c>
      <c r="L106" s="15">
        <v>142.6</v>
      </c>
      <c r="M106" s="12">
        <f>SUM(J106:L106)</f>
        <v>557.5</v>
      </c>
      <c r="N106" s="15">
        <v>246.7</v>
      </c>
      <c r="O106" s="15">
        <v>222.6</v>
      </c>
      <c r="P106" s="15">
        <v>248.4</v>
      </c>
      <c r="Q106" s="12">
        <f>SUM(N106:P106)</f>
        <v>717.6999999999999</v>
      </c>
    </row>
    <row r="107" spans="1:17" ht="12.75" customHeight="1">
      <c r="A107" s="4" t="s">
        <v>92</v>
      </c>
      <c r="B107" s="21">
        <f>SUM(B102:B106)</f>
        <v>7686.4</v>
      </c>
      <c r="C107" s="21">
        <f>SUM(C102:C106)</f>
        <v>5991.2</v>
      </c>
      <c r="D107" s="21">
        <f>SUM(D102:D106)</f>
        <v>8044.4</v>
      </c>
      <c r="E107" s="21">
        <f aca="true" t="shared" si="32" ref="E107:P107">SUM(E102:E106)</f>
        <v>21721.999999999996</v>
      </c>
      <c r="F107" s="21">
        <f t="shared" si="32"/>
        <v>7246.599999999999</v>
      </c>
      <c r="G107" s="21">
        <f t="shared" si="32"/>
        <v>7109.8</v>
      </c>
      <c r="H107" s="21">
        <f t="shared" si="32"/>
        <v>7942.7</v>
      </c>
      <c r="I107" s="40">
        <f t="shared" si="32"/>
        <v>22299.100000000002</v>
      </c>
      <c r="J107" s="40">
        <f t="shared" si="32"/>
        <v>7570.5</v>
      </c>
      <c r="K107" s="40">
        <f t="shared" si="32"/>
        <v>8023.1</v>
      </c>
      <c r="L107" s="40">
        <f t="shared" si="32"/>
        <v>6341</v>
      </c>
      <c r="M107" s="40">
        <f t="shared" si="32"/>
        <v>21934.6</v>
      </c>
      <c r="N107" s="40">
        <f t="shared" si="32"/>
        <v>7454.1</v>
      </c>
      <c r="O107" s="40">
        <f t="shared" si="32"/>
        <v>6494</v>
      </c>
      <c r="P107" s="40">
        <f t="shared" si="32"/>
        <v>9297.1</v>
      </c>
      <c r="Q107" s="40">
        <f>SUM(Q102:Q106)</f>
        <v>23245.200000000004</v>
      </c>
    </row>
    <row r="108" spans="1:17" ht="12.75" customHeight="1">
      <c r="A108" s="22" t="s">
        <v>106</v>
      </c>
      <c r="B108" s="55"/>
      <c r="C108" s="55"/>
      <c r="D108" s="55"/>
      <c r="E108" s="55"/>
      <c r="F108" s="55"/>
      <c r="G108" s="56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 customHeight="1">
      <c r="A109" s="22" t="s">
        <v>134</v>
      </c>
      <c r="B109" s="15">
        <v>2101.1</v>
      </c>
      <c r="C109" s="15">
        <v>1774.2</v>
      </c>
      <c r="D109" s="15">
        <v>2669.4</v>
      </c>
      <c r="E109" s="15">
        <f>SUM(B109:D109)</f>
        <v>6544.700000000001</v>
      </c>
      <c r="F109" s="15">
        <v>1819.4</v>
      </c>
      <c r="G109" s="15">
        <v>1874.3</v>
      </c>
      <c r="H109" s="15">
        <v>2238.7</v>
      </c>
      <c r="I109" s="15">
        <f>SUM(F109:H109)</f>
        <v>5932.4</v>
      </c>
      <c r="J109" s="15">
        <v>2688.7</v>
      </c>
      <c r="K109" s="15">
        <v>2532.4</v>
      </c>
      <c r="L109" s="15">
        <v>2329.9</v>
      </c>
      <c r="M109" s="12">
        <f>SUM(J109:L109)</f>
        <v>7551</v>
      </c>
      <c r="N109" s="15">
        <v>2117.7</v>
      </c>
      <c r="O109" s="15">
        <v>2136.2</v>
      </c>
      <c r="P109" s="15">
        <v>2480.6</v>
      </c>
      <c r="Q109" s="12">
        <f>SUM(N109:P109)</f>
        <v>6734.5</v>
      </c>
    </row>
    <row r="110" spans="1:17" ht="12.75" customHeight="1">
      <c r="A110" s="3" t="s">
        <v>99</v>
      </c>
      <c r="B110" s="19">
        <v>1303.4</v>
      </c>
      <c r="C110" s="19">
        <v>1225.4</v>
      </c>
      <c r="D110" s="19">
        <v>1251.7</v>
      </c>
      <c r="E110" s="15">
        <f>SUM(B110:D110)</f>
        <v>3780.5</v>
      </c>
      <c r="F110" s="15">
        <v>1148.6</v>
      </c>
      <c r="G110" s="15">
        <v>1311</v>
      </c>
      <c r="H110" s="15">
        <v>136.7</v>
      </c>
      <c r="I110" s="15">
        <f>SUM(F110:H110)</f>
        <v>2596.2999999999997</v>
      </c>
      <c r="J110" s="15">
        <v>677.4</v>
      </c>
      <c r="K110" s="15">
        <v>1161.8</v>
      </c>
      <c r="L110" s="15">
        <v>871.3</v>
      </c>
      <c r="M110" s="12">
        <f>SUM(J110:L110)</f>
        <v>2710.5</v>
      </c>
      <c r="N110" s="15">
        <v>1163.4</v>
      </c>
      <c r="O110" s="15">
        <v>1074.1</v>
      </c>
      <c r="P110" s="15">
        <v>1229.2</v>
      </c>
      <c r="Q110" s="12">
        <f>SUM(N110:P110)</f>
        <v>3466.7</v>
      </c>
    </row>
    <row r="111" spans="1:17" ht="12.75" customHeight="1">
      <c r="A111" s="3" t="s">
        <v>100</v>
      </c>
      <c r="B111" s="15">
        <v>0</v>
      </c>
      <c r="C111" s="15">
        <v>0</v>
      </c>
      <c r="D111" s="15">
        <v>275.5</v>
      </c>
      <c r="E111" s="15">
        <f>SUM(B111:D111)</f>
        <v>275.5</v>
      </c>
      <c r="F111" s="15">
        <v>288</v>
      </c>
      <c r="G111" s="15">
        <v>467.5</v>
      </c>
      <c r="H111" s="15">
        <v>106.4</v>
      </c>
      <c r="I111" s="15">
        <f>SUM(F111:H111)</f>
        <v>861.9</v>
      </c>
      <c r="J111" s="15">
        <v>888.1</v>
      </c>
      <c r="K111" s="15">
        <v>249.4</v>
      </c>
      <c r="L111" s="15">
        <v>175</v>
      </c>
      <c r="M111" s="12">
        <f>SUM(J111:L111)</f>
        <v>1312.5</v>
      </c>
      <c r="N111" s="15">
        <v>48.3</v>
      </c>
      <c r="O111" s="15">
        <v>536.3</v>
      </c>
      <c r="P111" s="15">
        <v>0</v>
      </c>
      <c r="Q111" s="12">
        <f>SUM(N111:P111)</f>
        <v>584.5999999999999</v>
      </c>
    </row>
    <row r="112" spans="1:17" ht="12.75" customHeight="1">
      <c r="A112" s="3" t="s">
        <v>132</v>
      </c>
      <c r="B112" s="12">
        <v>7407</v>
      </c>
      <c r="C112" s="12">
        <v>4945</v>
      </c>
      <c r="D112" s="12">
        <v>5765</v>
      </c>
      <c r="E112" s="15">
        <f>SUM(B112:D112)</f>
        <v>18117</v>
      </c>
      <c r="F112" s="15">
        <v>6740.5</v>
      </c>
      <c r="G112" s="15">
        <v>6115.9</v>
      </c>
      <c r="H112" s="15">
        <v>3508.2</v>
      </c>
      <c r="I112" s="15">
        <f>SUM(F112:H112)</f>
        <v>16364.599999999999</v>
      </c>
      <c r="J112" s="15">
        <v>6410.8</v>
      </c>
      <c r="K112" s="15">
        <v>7822.1</v>
      </c>
      <c r="L112" s="15">
        <v>5281.7</v>
      </c>
      <c r="M112" s="12">
        <f>SUM(J112:L112)</f>
        <v>19514.600000000002</v>
      </c>
      <c r="N112" s="15">
        <v>6647.6</v>
      </c>
      <c r="O112" s="15">
        <v>6031</v>
      </c>
      <c r="P112" s="15">
        <v>6952.8</v>
      </c>
      <c r="Q112" s="12">
        <f>SUM(N112:P112)</f>
        <v>19631.4</v>
      </c>
    </row>
    <row r="113" spans="1:17" ht="12.75" customHeight="1">
      <c r="A113" s="3" t="s">
        <v>135</v>
      </c>
      <c r="B113" s="12">
        <v>42.2</v>
      </c>
      <c r="C113" s="12">
        <v>32.4</v>
      </c>
      <c r="D113" s="12">
        <v>36.3</v>
      </c>
      <c r="E113" s="15">
        <f>SUM(B113:D113)</f>
        <v>110.89999999999999</v>
      </c>
      <c r="F113" s="15">
        <v>44.4</v>
      </c>
      <c r="G113" s="15">
        <v>54.2</v>
      </c>
      <c r="H113" s="15">
        <v>32.9</v>
      </c>
      <c r="I113" s="15">
        <f>SUM(F113:H113)</f>
        <v>131.5</v>
      </c>
      <c r="J113" s="15">
        <v>52.3</v>
      </c>
      <c r="K113" s="15">
        <v>38.3</v>
      </c>
      <c r="L113" s="15">
        <v>62.6</v>
      </c>
      <c r="M113" s="12">
        <f>SUM(J113:L113)</f>
        <v>153.2</v>
      </c>
      <c r="N113" s="15">
        <v>66.8</v>
      </c>
      <c r="O113" s="15">
        <v>27.6</v>
      </c>
      <c r="P113" s="15">
        <v>31.8</v>
      </c>
      <c r="Q113" s="12">
        <f>SUM(N113:P113)</f>
        <v>126.2</v>
      </c>
    </row>
    <row r="114" spans="1:17" ht="12.75" customHeight="1">
      <c r="A114" s="4" t="s">
        <v>92</v>
      </c>
      <c r="B114" s="27">
        <f>SUM(B109:B113)</f>
        <v>10853.7</v>
      </c>
      <c r="C114" s="27">
        <f>SUM(C109:C113)</f>
        <v>7977</v>
      </c>
      <c r="D114" s="27">
        <f>SUM(D109:D113)</f>
        <v>9997.9</v>
      </c>
      <c r="E114" s="27">
        <f aca="true" t="shared" si="33" ref="E114:P114">SUM(E109:E113)</f>
        <v>28828.600000000002</v>
      </c>
      <c r="F114" s="27">
        <f t="shared" si="33"/>
        <v>10040.9</v>
      </c>
      <c r="G114" s="27">
        <f t="shared" si="33"/>
        <v>9822.900000000001</v>
      </c>
      <c r="H114" s="27">
        <f t="shared" si="33"/>
        <v>6022.9</v>
      </c>
      <c r="I114" s="68">
        <f t="shared" si="33"/>
        <v>25886.699999999997</v>
      </c>
      <c r="J114" s="68">
        <f t="shared" si="33"/>
        <v>10717.3</v>
      </c>
      <c r="K114" s="68">
        <f t="shared" si="33"/>
        <v>11804</v>
      </c>
      <c r="L114" s="68">
        <f t="shared" si="33"/>
        <v>8720.5</v>
      </c>
      <c r="M114" s="68">
        <f t="shared" si="33"/>
        <v>31241.800000000003</v>
      </c>
      <c r="N114" s="68">
        <f t="shared" si="33"/>
        <v>10043.8</v>
      </c>
      <c r="O114" s="68">
        <f t="shared" si="33"/>
        <v>9805.199999999999</v>
      </c>
      <c r="P114" s="68">
        <f t="shared" si="33"/>
        <v>10694.4</v>
      </c>
      <c r="Q114" s="68">
        <f>SUM(Q109:Q113)</f>
        <v>30543.400000000005</v>
      </c>
    </row>
    <row r="115" spans="1:17" ht="12.75" customHeight="1">
      <c r="A115" s="42" t="s">
        <v>136</v>
      </c>
      <c r="B115" s="15">
        <v>680.7</v>
      </c>
      <c r="C115" s="15">
        <v>1265.5</v>
      </c>
      <c r="D115" s="15">
        <v>12178.4</v>
      </c>
      <c r="E115" s="15">
        <f aca="true" t="shared" si="34" ref="E115:E120">SUM(B115:D115)</f>
        <v>14124.6</v>
      </c>
      <c r="F115" s="15">
        <v>932.1</v>
      </c>
      <c r="G115" s="15">
        <v>1306.4</v>
      </c>
      <c r="H115" s="15">
        <v>14706.6</v>
      </c>
      <c r="I115" s="15">
        <f aca="true" t="shared" si="35" ref="I115:I120">SUM(F115:H115)</f>
        <v>16945.1</v>
      </c>
      <c r="J115" s="15">
        <v>1950</v>
      </c>
      <c r="K115" s="15">
        <v>584.4</v>
      </c>
      <c r="L115" s="15">
        <v>16060.2</v>
      </c>
      <c r="M115" s="12">
        <f aca="true" t="shared" si="36" ref="M115:M120">SUM(J115:L115)</f>
        <v>18594.600000000002</v>
      </c>
      <c r="N115" s="15">
        <v>907.4</v>
      </c>
      <c r="O115" s="15">
        <v>388.2</v>
      </c>
      <c r="P115" s="15">
        <v>17794.6</v>
      </c>
      <c r="Q115" s="12">
        <f aca="true" t="shared" si="37" ref="Q115:Q120">SUM(N115:P115)</f>
        <v>19090.199999999997</v>
      </c>
    </row>
    <row r="116" spans="1:17" ht="12.75" customHeight="1">
      <c r="A116" s="3" t="s">
        <v>137</v>
      </c>
      <c r="B116" s="19">
        <v>3580.7</v>
      </c>
      <c r="C116" s="19">
        <v>3115</v>
      </c>
      <c r="D116" s="19">
        <v>3780.3</v>
      </c>
      <c r="E116" s="15">
        <f t="shared" si="34"/>
        <v>10476</v>
      </c>
      <c r="F116" s="15">
        <v>4492.6</v>
      </c>
      <c r="G116" s="15">
        <v>4134.8</v>
      </c>
      <c r="H116" s="15">
        <v>4815.3</v>
      </c>
      <c r="I116" s="15">
        <f t="shared" si="35"/>
        <v>13442.7</v>
      </c>
      <c r="J116" s="15">
        <v>4771.3</v>
      </c>
      <c r="K116" s="15">
        <v>3487.6</v>
      </c>
      <c r="L116" s="15">
        <v>5200.6</v>
      </c>
      <c r="M116" s="12">
        <f t="shared" si="36"/>
        <v>13459.5</v>
      </c>
      <c r="N116" s="15">
        <v>4297.4</v>
      </c>
      <c r="O116" s="15">
        <v>5107.3</v>
      </c>
      <c r="P116" s="15">
        <v>3799.1</v>
      </c>
      <c r="Q116" s="12">
        <f t="shared" si="37"/>
        <v>13203.800000000001</v>
      </c>
    </row>
    <row r="117" spans="1:17" ht="12.75" customHeight="1">
      <c r="A117" s="28" t="s">
        <v>94</v>
      </c>
      <c r="B117" s="19">
        <v>1141.3</v>
      </c>
      <c r="C117" s="19">
        <v>987.2</v>
      </c>
      <c r="D117" s="19">
        <v>1256.9</v>
      </c>
      <c r="E117" s="15">
        <f t="shared" si="34"/>
        <v>3385.4</v>
      </c>
      <c r="F117" s="15">
        <v>1300.5</v>
      </c>
      <c r="G117" s="15">
        <v>1495.1</v>
      </c>
      <c r="H117" s="15">
        <v>2120.5</v>
      </c>
      <c r="I117" s="15">
        <f t="shared" si="35"/>
        <v>4916.1</v>
      </c>
      <c r="J117" s="15">
        <v>1507.1</v>
      </c>
      <c r="K117" s="15">
        <v>1170.8</v>
      </c>
      <c r="L117" s="15">
        <v>1593.8</v>
      </c>
      <c r="M117" s="12">
        <f t="shared" si="36"/>
        <v>4271.7</v>
      </c>
      <c r="N117" s="15">
        <v>1387.8</v>
      </c>
      <c r="O117" s="15">
        <v>1235.2</v>
      </c>
      <c r="P117" s="15">
        <v>1069.6</v>
      </c>
      <c r="Q117" s="12">
        <f t="shared" si="37"/>
        <v>3692.6</v>
      </c>
    </row>
    <row r="118" spans="1:17" ht="12.75">
      <c r="A118" s="3" t="s">
        <v>91</v>
      </c>
      <c r="B118" s="15">
        <v>16.1</v>
      </c>
      <c r="C118" s="15">
        <v>16.4</v>
      </c>
      <c r="D118" s="15">
        <v>16.3</v>
      </c>
      <c r="E118" s="15">
        <f t="shared" si="34"/>
        <v>48.8</v>
      </c>
      <c r="F118" s="15">
        <v>16.7</v>
      </c>
      <c r="G118" s="15">
        <v>16.5</v>
      </c>
      <c r="H118" s="15">
        <v>16.5</v>
      </c>
      <c r="I118" s="15">
        <f t="shared" si="35"/>
        <v>49.7</v>
      </c>
      <c r="J118" s="15">
        <v>16.2</v>
      </c>
      <c r="K118" s="15">
        <v>16.2</v>
      </c>
      <c r="L118" s="15">
        <v>16.2</v>
      </c>
      <c r="M118" s="12">
        <f t="shared" si="36"/>
        <v>48.599999999999994</v>
      </c>
      <c r="N118" s="15">
        <v>16.2</v>
      </c>
      <c r="O118" s="15">
        <v>16.2</v>
      </c>
      <c r="P118" s="15">
        <v>7.3</v>
      </c>
      <c r="Q118" s="12">
        <f t="shared" si="37"/>
        <v>39.699999999999996</v>
      </c>
    </row>
    <row r="119" spans="1:17" ht="12.75">
      <c r="A119" s="3" t="s">
        <v>90</v>
      </c>
      <c r="B119" s="15">
        <v>206.5</v>
      </c>
      <c r="C119" s="15">
        <v>191.4</v>
      </c>
      <c r="D119" s="15">
        <v>330.1</v>
      </c>
      <c r="E119" s="15">
        <f t="shared" si="34"/>
        <v>728</v>
      </c>
      <c r="F119" s="15">
        <v>946</v>
      </c>
      <c r="G119" s="15">
        <v>302.1</v>
      </c>
      <c r="H119" s="15">
        <v>319.3</v>
      </c>
      <c r="I119" s="15">
        <f t="shared" si="35"/>
        <v>1567.3999999999999</v>
      </c>
      <c r="J119" s="15">
        <v>208.3</v>
      </c>
      <c r="K119" s="15">
        <v>328</v>
      </c>
      <c r="L119" s="15">
        <v>380.4</v>
      </c>
      <c r="M119" s="12">
        <f t="shared" si="36"/>
        <v>916.6999999999999</v>
      </c>
      <c r="N119" s="15">
        <v>398.8</v>
      </c>
      <c r="O119" s="15">
        <v>401.2</v>
      </c>
      <c r="P119" s="15">
        <v>489.4</v>
      </c>
      <c r="Q119" s="12">
        <f t="shared" si="37"/>
        <v>1289.4</v>
      </c>
    </row>
    <row r="120" spans="1:17" ht="12.75">
      <c r="A120" s="3" t="s">
        <v>138</v>
      </c>
      <c r="B120" s="15">
        <v>919</v>
      </c>
      <c r="C120" s="15">
        <v>1552.9</v>
      </c>
      <c r="D120" s="15">
        <v>1268.1</v>
      </c>
      <c r="E120" s="15">
        <f t="shared" si="34"/>
        <v>3740</v>
      </c>
      <c r="F120" s="15">
        <v>3747.3</v>
      </c>
      <c r="G120" s="15">
        <v>1329.6</v>
      </c>
      <c r="H120" s="15">
        <v>2812.7</v>
      </c>
      <c r="I120" s="15">
        <f t="shared" si="35"/>
        <v>7889.599999999999</v>
      </c>
      <c r="J120" s="15">
        <v>1991</v>
      </c>
      <c r="K120" s="15">
        <v>1205</v>
      </c>
      <c r="L120" s="15">
        <v>2259.7</v>
      </c>
      <c r="M120" s="12">
        <f t="shared" si="36"/>
        <v>5455.7</v>
      </c>
      <c r="N120" s="15">
        <v>4069.5</v>
      </c>
      <c r="O120" s="15">
        <v>1723.1</v>
      </c>
      <c r="P120" s="15">
        <v>1767</v>
      </c>
      <c r="Q120" s="12">
        <f t="shared" si="37"/>
        <v>7559.6</v>
      </c>
    </row>
    <row r="121" spans="1:17" ht="12.75">
      <c r="A121" s="4" t="s">
        <v>92</v>
      </c>
      <c r="B121" s="32">
        <f>SUM(B115:B120)</f>
        <v>6544.3</v>
      </c>
      <c r="C121" s="32">
        <f>SUM(C115:C120)</f>
        <v>7128.4</v>
      </c>
      <c r="D121" s="32">
        <f>SUM(D115:D120)</f>
        <v>18830.1</v>
      </c>
      <c r="E121" s="32">
        <f aca="true" t="shared" si="38" ref="E121:P121">SUM(E115:E120)</f>
        <v>32502.8</v>
      </c>
      <c r="F121" s="32">
        <f t="shared" si="38"/>
        <v>11435.2</v>
      </c>
      <c r="G121" s="32">
        <f t="shared" si="38"/>
        <v>8584.500000000002</v>
      </c>
      <c r="H121" s="32">
        <f t="shared" si="38"/>
        <v>24790.9</v>
      </c>
      <c r="I121" s="59">
        <f t="shared" si="38"/>
        <v>44810.6</v>
      </c>
      <c r="J121" s="59">
        <f t="shared" si="38"/>
        <v>10443.9</v>
      </c>
      <c r="K121" s="59">
        <f t="shared" si="38"/>
        <v>6792</v>
      </c>
      <c r="L121" s="59">
        <f t="shared" si="38"/>
        <v>25510.900000000005</v>
      </c>
      <c r="M121" s="59">
        <f t="shared" si="38"/>
        <v>42746.799999999996</v>
      </c>
      <c r="N121" s="59">
        <f t="shared" si="38"/>
        <v>11077.099999999999</v>
      </c>
      <c r="O121" s="59">
        <f t="shared" si="38"/>
        <v>8871.199999999999</v>
      </c>
      <c r="P121" s="59">
        <f t="shared" si="38"/>
        <v>24926.999999999996</v>
      </c>
      <c r="Q121" s="59">
        <f>SUM(Q115:Q120)</f>
        <v>44875.299999999996</v>
      </c>
    </row>
    <row r="122" spans="1:17" ht="12.75">
      <c r="A122" s="83" t="s">
        <v>70</v>
      </c>
      <c r="B122" s="33">
        <f>B107+B114+B121</f>
        <v>25084.399999999998</v>
      </c>
      <c r="C122" s="33">
        <f>C107+C114+C121</f>
        <v>21096.6</v>
      </c>
      <c r="D122" s="33">
        <f>D107+D114+D121</f>
        <v>36872.399999999994</v>
      </c>
      <c r="E122" s="33">
        <f aca="true" t="shared" si="39" ref="E122:P122">E121+E114+E107</f>
        <v>83053.4</v>
      </c>
      <c r="F122" s="33">
        <f t="shared" si="39"/>
        <v>28722.699999999997</v>
      </c>
      <c r="G122" s="33">
        <f t="shared" si="39"/>
        <v>25517.2</v>
      </c>
      <c r="H122" s="33">
        <f t="shared" si="39"/>
        <v>38756.5</v>
      </c>
      <c r="I122" s="68">
        <f t="shared" si="39"/>
        <v>92996.4</v>
      </c>
      <c r="J122" s="68">
        <f t="shared" si="39"/>
        <v>28731.699999999997</v>
      </c>
      <c r="K122" s="68">
        <f t="shared" si="39"/>
        <v>26619.1</v>
      </c>
      <c r="L122" s="68">
        <f t="shared" si="39"/>
        <v>40572.40000000001</v>
      </c>
      <c r="M122" s="68">
        <f t="shared" si="39"/>
        <v>95923.20000000001</v>
      </c>
      <c r="N122" s="68">
        <f t="shared" si="39"/>
        <v>28575</v>
      </c>
      <c r="O122" s="68">
        <f t="shared" si="39"/>
        <v>25170.399999999998</v>
      </c>
      <c r="P122" s="68">
        <f t="shared" si="39"/>
        <v>44918.49999999999</v>
      </c>
      <c r="Q122" s="68">
        <f>Q121+Q114+Q107</f>
        <v>98663.9</v>
      </c>
    </row>
    <row r="123" spans="1:17" ht="22.5">
      <c r="A123" s="47" t="s">
        <v>66</v>
      </c>
      <c r="B123" s="43">
        <v>0</v>
      </c>
      <c r="C123" s="43">
        <v>565.3583333333333</v>
      </c>
      <c r="D123" s="44">
        <v>565.4</v>
      </c>
      <c r="E123" s="44">
        <f>SUM(B123:D123)</f>
        <v>1130.7583333333332</v>
      </c>
      <c r="F123" s="44">
        <v>0</v>
      </c>
      <c r="G123" s="44">
        <v>565.4</v>
      </c>
      <c r="H123" s="44">
        <v>565.4</v>
      </c>
      <c r="I123" s="44">
        <f>SUM(F123:H123)</f>
        <v>1130.8</v>
      </c>
      <c r="J123" s="44">
        <v>565.4</v>
      </c>
      <c r="K123" s="44">
        <v>565.4</v>
      </c>
      <c r="L123" s="44">
        <v>565.4</v>
      </c>
      <c r="M123" s="12">
        <f>SUM(J123:L123)</f>
        <v>1696.1999999999998</v>
      </c>
      <c r="N123" s="44">
        <v>1296.9</v>
      </c>
      <c r="O123" s="44">
        <v>565.4</v>
      </c>
      <c r="P123" s="44">
        <v>565.4</v>
      </c>
      <c r="Q123" s="12">
        <f>SUM(N123:P123)</f>
        <v>2427.7000000000003</v>
      </c>
    </row>
    <row r="124" spans="1:17" ht="12.75">
      <c r="A124" s="83" t="s">
        <v>71</v>
      </c>
      <c r="B124" s="21">
        <f>B122-B123</f>
        <v>25084.399999999998</v>
      </c>
      <c r="C124" s="21">
        <f>C122-C123</f>
        <v>20531.241666666665</v>
      </c>
      <c r="D124" s="21">
        <f>D122-D123</f>
        <v>36306.99999999999</v>
      </c>
      <c r="E124" s="21">
        <f aca="true" t="shared" si="40" ref="E124:P124">+E122-E123</f>
        <v>81922.64166666666</v>
      </c>
      <c r="F124" s="21">
        <f t="shared" si="40"/>
        <v>28722.699999999997</v>
      </c>
      <c r="G124" s="21">
        <f t="shared" si="40"/>
        <v>24951.8</v>
      </c>
      <c r="H124" s="21">
        <f t="shared" si="40"/>
        <v>38191.1</v>
      </c>
      <c r="I124" s="40">
        <f t="shared" si="40"/>
        <v>91865.59999999999</v>
      </c>
      <c r="J124" s="40">
        <f t="shared" si="40"/>
        <v>28166.299999999996</v>
      </c>
      <c r="K124" s="40">
        <f t="shared" si="40"/>
        <v>26053.699999999997</v>
      </c>
      <c r="L124" s="40">
        <f t="shared" si="40"/>
        <v>40007.00000000001</v>
      </c>
      <c r="M124" s="40">
        <f t="shared" si="40"/>
        <v>94227.00000000001</v>
      </c>
      <c r="N124" s="40">
        <f t="shared" si="40"/>
        <v>27278.1</v>
      </c>
      <c r="O124" s="40">
        <f t="shared" si="40"/>
        <v>24604.999999999996</v>
      </c>
      <c r="P124" s="40">
        <f t="shared" si="40"/>
        <v>44353.09999999999</v>
      </c>
      <c r="Q124" s="40">
        <f>+Q122-Q123</f>
        <v>96236.2</v>
      </c>
    </row>
    <row r="125" ht="12.75">
      <c r="A125" s="96" t="s">
        <v>57</v>
      </c>
    </row>
  </sheetData>
  <sheetProtection/>
  <mergeCells count="20">
    <mergeCell ref="A2:A3"/>
    <mergeCell ref="B2:E2"/>
    <mergeCell ref="N69:Q69"/>
    <mergeCell ref="J69:M69"/>
    <mergeCell ref="F2:I2"/>
    <mergeCell ref="J2:M2"/>
    <mergeCell ref="N2:Q2"/>
    <mergeCell ref="N30:Q30"/>
    <mergeCell ref="J30:M30"/>
    <mergeCell ref="F69:I69"/>
    <mergeCell ref="J99:M99"/>
    <mergeCell ref="N99:Q99"/>
    <mergeCell ref="F30:I30"/>
    <mergeCell ref="A99:A100"/>
    <mergeCell ref="B99:E99"/>
    <mergeCell ref="A30:A31"/>
    <mergeCell ref="B30:E30"/>
    <mergeCell ref="A69:A70"/>
    <mergeCell ref="B69:E69"/>
    <mergeCell ref="F99:I9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2003/04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tabSelected="1" view="pageBreakPreview" zoomScaleSheetLayoutView="100" zoomScalePageLayoutView="0" workbookViewId="0" topLeftCell="A16">
      <selection activeCell="A30" sqref="A30"/>
    </sheetView>
  </sheetViews>
  <sheetFormatPr defaultColWidth="9.140625" defaultRowHeight="12.75"/>
  <cols>
    <col min="1" max="1" width="31.57421875" style="1" customWidth="1"/>
    <col min="2" max="3" width="10.7109375" style="1" customWidth="1"/>
    <col min="4" max="4" width="12.140625" style="1" customWidth="1"/>
    <col min="5" max="5" width="12.28125" style="1" customWidth="1"/>
    <col min="6" max="8" width="10.7109375" style="1" customWidth="1"/>
    <col min="9" max="9" width="11.7109375" style="1" customWidth="1"/>
    <col min="10" max="12" width="10.7109375" style="1" customWidth="1"/>
    <col min="13" max="13" width="11.8515625" style="1" customWidth="1"/>
    <col min="14" max="16" width="10.7109375" style="1" customWidth="1"/>
    <col min="17" max="17" width="11.8515625" style="1" customWidth="1"/>
    <col min="18" max="16384" width="9.140625" style="1" customWidth="1"/>
  </cols>
  <sheetData>
    <row r="1" spans="1:17" ht="12.75">
      <c r="A1" s="98" t="s">
        <v>50</v>
      </c>
      <c r="M1" s="2"/>
      <c r="Q1" s="2" t="s">
        <v>30</v>
      </c>
    </row>
    <row r="2" spans="1:17" ht="12.75" customHeight="1">
      <c r="A2" s="121" t="s">
        <v>49</v>
      </c>
      <c r="B2" s="120" t="s">
        <v>51</v>
      </c>
      <c r="C2" s="120"/>
      <c r="D2" s="120"/>
      <c r="E2" s="120"/>
      <c r="F2" s="120" t="s">
        <v>52</v>
      </c>
      <c r="G2" s="120"/>
      <c r="H2" s="120"/>
      <c r="I2" s="120"/>
      <c r="J2" s="120" t="s">
        <v>53</v>
      </c>
      <c r="K2" s="120"/>
      <c r="L2" s="120"/>
      <c r="M2" s="120"/>
      <c r="N2" s="120" t="s">
        <v>54</v>
      </c>
      <c r="O2" s="120"/>
      <c r="P2" s="120"/>
      <c r="Q2" s="120"/>
    </row>
    <row r="3" spans="1:17" s="58" customFormat="1" ht="12.75" customHeight="1">
      <c r="A3" s="121"/>
      <c r="B3" s="64" t="s">
        <v>44</v>
      </c>
      <c r="C3" s="64" t="s">
        <v>42</v>
      </c>
      <c r="D3" s="64" t="s">
        <v>41</v>
      </c>
      <c r="E3" s="64" t="s">
        <v>31</v>
      </c>
      <c r="F3" s="64" t="s">
        <v>40</v>
      </c>
      <c r="G3" s="64" t="s">
        <v>39</v>
      </c>
      <c r="H3" s="64" t="s">
        <v>38</v>
      </c>
      <c r="I3" s="64" t="s">
        <v>31</v>
      </c>
      <c r="J3" s="64" t="s">
        <v>37</v>
      </c>
      <c r="K3" s="64" t="s">
        <v>36</v>
      </c>
      <c r="L3" s="64" t="s">
        <v>35</v>
      </c>
      <c r="M3" s="64" t="s">
        <v>31</v>
      </c>
      <c r="N3" s="64" t="s">
        <v>34</v>
      </c>
      <c r="O3" s="64" t="s">
        <v>33</v>
      </c>
      <c r="P3" s="64" t="s">
        <v>32</v>
      </c>
      <c r="Q3" s="64" t="s">
        <v>31</v>
      </c>
    </row>
    <row r="4" spans="1:17" ht="12.75">
      <c r="A4" s="3" t="s">
        <v>28</v>
      </c>
      <c r="B4" s="12">
        <v>9703.3</v>
      </c>
      <c r="C4" s="12">
        <v>10153.7</v>
      </c>
      <c r="D4" s="12">
        <v>13437.9</v>
      </c>
      <c r="E4" s="12">
        <f>SUM(B4:D4)</f>
        <v>33294.9</v>
      </c>
      <c r="F4" s="12">
        <v>11031.6</v>
      </c>
      <c r="G4" s="15">
        <v>10237.5</v>
      </c>
      <c r="H4" s="12">
        <v>14448.2</v>
      </c>
      <c r="I4" s="12">
        <f>SUM(F4:H4)</f>
        <v>35717.3</v>
      </c>
      <c r="J4" s="12">
        <v>12174.4</v>
      </c>
      <c r="K4" s="12">
        <v>11983.1</v>
      </c>
      <c r="L4" s="12">
        <v>14882.2</v>
      </c>
      <c r="M4" s="67">
        <f>SUM(J4:L4)</f>
        <v>39039.7</v>
      </c>
      <c r="N4" s="12">
        <v>12390.1</v>
      </c>
      <c r="O4" s="12">
        <v>12534.2</v>
      </c>
      <c r="P4" s="12">
        <v>14822.9</v>
      </c>
      <c r="Q4" s="67">
        <f>SUM(N4:P4)</f>
        <v>39747.200000000004</v>
      </c>
    </row>
    <row r="5" spans="1:17" ht="12.75">
      <c r="A5" s="17" t="s">
        <v>1</v>
      </c>
      <c r="B5" s="19">
        <v>1063.3</v>
      </c>
      <c r="C5" s="19">
        <v>1129.3</v>
      </c>
      <c r="D5" s="19">
        <v>1896.6</v>
      </c>
      <c r="E5" s="12">
        <f aca="true" t="shared" si="0" ref="E5:E23">SUM(B5:D5)</f>
        <v>4089.2</v>
      </c>
      <c r="F5" s="12">
        <v>1134.2</v>
      </c>
      <c r="G5" s="15">
        <v>1107.05116811</v>
      </c>
      <c r="H5" s="12">
        <v>2217.2</v>
      </c>
      <c r="I5" s="12">
        <f aca="true" t="shared" si="1" ref="I5:I23">SUM(F5:H5)</f>
        <v>4458.451168109999</v>
      </c>
      <c r="J5" s="12">
        <v>1198.8</v>
      </c>
      <c r="K5" s="12">
        <v>1147.7</v>
      </c>
      <c r="L5" s="12">
        <v>2258</v>
      </c>
      <c r="M5" s="67">
        <f aca="true" t="shared" si="2" ref="M5:M23">SUM(J5:L5)</f>
        <v>4604.5</v>
      </c>
      <c r="N5" s="12">
        <v>1292</v>
      </c>
      <c r="O5" s="12">
        <v>1272.4</v>
      </c>
      <c r="P5" s="12">
        <v>2307.7</v>
      </c>
      <c r="Q5" s="67">
        <f aca="true" t="shared" si="3" ref="Q5:Q23">SUM(N5:P5)</f>
        <v>4872.1</v>
      </c>
    </row>
    <row r="6" spans="1:17" ht="12.75">
      <c r="A6" s="3" t="s">
        <v>45</v>
      </c>
      <c r="B6" s="19">
        <v>76</v>
      </c>
      <c r="C6" s="19">
        <v>62.6</v>
      </c>
      <c r="D6" s="19">
        <v>69.7</v>
      </c>
      <c r="E6" s="12">
        <f t="shared" si="0"/>
        <v>208.3</v>
      </c>
      <c r="F6" s="12">
        <v>82.9</v>
      </c>
      <c r="G6" s="15">
        <v>59.4</v>
      </c>
      <c r="H6" s="12">
        <v>118.1</v>
      </c>
      <c r="I6" s="12">
        <f t="shared" si="1"/>
        <v>260.4</v>
      </c>
      <c r="J6" s="12">
        <v>75.3</v>
      </c>
      <c r="K6" s="12">
        <v>62.5</v>
      </c>
      <c r="L6" s="12">
        <v>107.8</v>
      </c>
      <c r="M6" s="67">
        <f t="shared" si="2"/>
        <v>245.60000000000002</v>
      </c>
      <c r="N6" s="12">
        <v>50.4</v>
      </c>
      <c r="O6" s="12">
        <v>68.3</v>
      </c>
      <c r="P6" s="12">
        <v>116.2</v>
      </c>
      <c r="Q6" s="67">
        <f t="shared" si="3"/>
        <v>234.89999999999998</v>
      </c>
    </row>
    <row r="7" spans="1:17" ht="12.75">
      <c r="A7" s="17" t="s">
        <v>2</v>
      </c>
      <c r="B7" s="19">
        <v>113.2</v>
      </c>
      <c r="C7" s="19">
        <v>138.4</v>
      </c>
      <c r="D7" s="19">
        <v>362.9</v>
      </c>
      <c r="E7" s="12">
        <f t="shared" si="0"/>
        <v>614.5</v>
      </c>
      <c r="F7" s="12">
        <v>156</v>
      </c>
      <c r="G7" s="15">
        <v>125.1</v>
      </c>
      <c r="H7" s="12">
        <v>308.4</v>
      </c>
      <c r="I7" s="12">
        <f t="shared" si="1"/>
        <v>589.5</v>
      </c>
      <c r="J7" s="12">
        <v>174.5</v>
      </c>
      <c r="K7" s="12">
        <v>163.5</v>
      </c>
      <c r="L7" s="12">
        <v>319</v>
      </c>
      <c r="M7" s="67">
        <f t="shared" si="2"/>
        <v>657</v>
      </c>
      <c r="N7" s="12">
        <v>174.8</v>
      </c>
      <c r="O7" s="12">
        <v>172.1</v>
      </c>
      <c r="P7" s="12">
        <v>281.8</v>
      </c>
      <c r="Q7" s="67">
        <f t="shared" si="3"/>
        <v>628.7</v>
      </c>
    </row>
    <row r="8" spans="1:17" ht="12.75">
      <c r="A8" s="3" t="s">
        <v>3</v>
      </c>
      <c r="B8" s="19">
        <v>288.4</v>
      </c>
      <c r="C8" s="19">
        <v>163.6</v>
      </c>
      <c r="D8" s="19">
        <v>363.8</v>
      </c>
      <c r="E8" s="12">
        <f t="shared" si="0"/>
        <v>815.8</v>
      </c>
      <c r="F8" s="12">
        <v>188.2</v>
      </c>
      <c r="G8" s="15">
        <v>199.2</v>
      </c>
      <c r="H8" s="12">
        <v>518</v>
      </c>
      <c r="I8" s="12">
        <f t="shared" si="1"/>
        <v>905.4</v>
      </c>
      <c r="J8" s="12">
        <v>331.9</v>
      </c>
      <c r="K8" s="12">
        <v>237.6</v>
      </c>
      <c r="L8" s="12">
        <v>561.6</v>
      </c>
      <c r="M8" s="67">
        <f t="shared" si="2"/>
        <v>1131.1</v>
      </c>
      <c r="N8" s="12">
        <v>235</v>
      </c>
      <c r="O8" s="12">
        <v>199.3</v>
      </c>
      <c r="P8" s="12">
        <v>563.7</v>
      </c>
      <c r="Q8" s="67">
        <f t="shared" si="3"/>
        <v>998</v>
      </c>
    </row>
    <row r="9" spans="1:17" ht="12.75">
      <c r="A9" s="3" t="s">
        <v>4</v>
      </c>
      <c r="B9" s="19">
        <v>77.2</v>
      </c>
      <c r="C9" s="19">
        <v>95.8</v>
      </c>
      <c r="D9" s="19">
        <v>118</v>
      </c>
      <c r="E9" s="12">
        <f t="shared" si="0"/>
        <v>291</v>
      </c>
      <c r="F9" s="12">
        <v>74.1</v>
      </c>
      <c r="G9" s="15">
        <v>84.3</v>
      </c>
      <c r="H9" s="12">
        <v>131.8</v>
      </c>
      <c r="I9" s="12">
        <f t="shared" si="1"/>
        <v>290.2</v>
      </c>
      <c r="J9" s="12">
        <v>88.9</v>
      </c>
      <c r="K9" s="12">
        <v>85.6</v>
      </c>
      <c r="L9" s="12">
        <v>165.4</v>
      </c>
      <c r="M9" s="67">
        <f t="shared" si="2"/>
        <v>339.9</v>
      </c>
      <c r="N9" s="12">
        <v>84.1</v>
      </c>
      <c r="O9" s="12">
        <v>97.6</v>
      </c>
      <c r="P9" s="12">
        <v>164.2</v>
      </c>
      <c r="Q9" s="67">
        <f t="shared" si="3"/>
        <v>345.9</v>
      </c>
    </row>
    <row r="10" spans="1:17" ht="12.75">
      <c r="A10" s="17" t="s">
        <v>5</v>
      </c>
      <c r="B10" s="19">
        <v>43.6</v>
      </c>
      <c r="C10" s="19">
        <v>49.5</v>
      </c>
      <c r="D10" s="19">
        <v>88.8</v>
      </c>
      <c r="E10" s="12">
        <f t="shared" si="0"/>
        <v>181.89999999999998</v>
      </c>
      <c r="F10" s="12">
        <v>58.2</v>
      </c>
      <c r="G10" s="15">
        <v>25.7</v>
      </c>
      <c r="H10" s="12">
        <v>84.3</v>
      </c>
      <c r="I10" s="12">
        <f t="shared" si="1"/>
        <v>168.2</v>
      </c>
      <c r="J10" s="12">
        <v>53.8</v>
      </c>
      <c r="K10" s="12">
        <v>53.1</v>
      </c>
      <c r="L10" s="12">
        <v>80.7</v>
      </c>
      <c r="M10" s="67">
        <f t="shared" si="2"/>
        <v>187.60000000000002</v>
      </c>
      <c r="N10" s="12">
        <v>68.4</v>
      </c>
      <c r="O10" s="12">
        <v>47.9</v>
      </c>
      <c r="P10" s="12">
        <v>63.4</v>
      </c>
      <c r="Q10" s="67">
        <f t="shared" si="3"/>
        <v>179.70000000000002</v>
      </c>
    </row>
    <row r="11" spans="1:17" ht="12.75">
      <c r="A11" s="3" t="s">
        <v>6</v>
      </c>
      <c r="B11" s="19">
        <v>526.4</v>
      </c>
      <c r="C11" s="19">
        <v>476.2</v>
      </c>
      <c r="D11" s="19">
        <v>941.7</v>
      </c>
      <c r="E11" s="12">
        <f t="shared" si="0"/>
        <v>1944.3</v>
      </c>
      <c r="F11" s="12">
        <v>352.6</v>
      </c>
      <c r="G11" s="15">
        <v>432.6</v>
      </c>
      <c r="H11" s="12">
        <v>914.7</v>
      </c>
      <c r="I11" s="12">
        <f t="shared" si="1"/>
        <v>1699.9</v>
      </c>
      <c r="J11" s="12">
        <v>416.5</v>
      </c>
      <c r="K11" s="12">
        <v>448.2</v>
      </c>
      <c r="L11" s="12">
        <v>828.5</v>
      </c>
      <c r="M11" s="67">
        <f t="shared" si="2"/>
        <v>1693.2</v>
      </c>
      <c r="N11" s="12">
        <v>481.7</v>
      </c>
      <c r="O11" s="12">
        <v>431.7</v>
      </c>
      <c r="P11" s="12">
        <v>484.2</v>
      </c>
      <c r="Q11" s="67">
        <f t="shared" si="3"/>
        <v>1397.6</v>
      </c>
    </row>
    <row r="12" spans="1:17" ht="12.75">
      <c r="A12" s="3" t="s">
        <v>7</v>
      </c>
      <c r="B12" s="19">
        <v>16.3</v>
      </c>
      <c r="C12" s="19">
        <v>16</v>
      </c>
      <c r="D12" s="19">
        <v>38.3</v>
      </c>
      <c r="E12" s="12">
        <f t="shared" si="0"/>
        <v>70.6</v>
      </c>
      <c r="F12" s="12">
        <v>16.7</v>
      </c>
      <c r="G12" s="15">
        <v>15.7</v>
      </c>
      <c r="H12" s="12">
        <v>43</v>
      </c>
      <c r="I12" s="12">
        <f t="shared" si="1"/>
        <v>75.4</v>
      </c>
      <c r="J12" s="12">
        <v>22.9</v>
      </c>
      <c r="K12" s="12">
        <v>20.1</v>
      </c>
      <c r="L12" s="12">
        <v>51.2</v>
      </c>
      <c r="M12" s="67">
        <f t="shared" si="2"/>
        <v>94.2</v>
      </c>
      <c r="N12" s="12">
        <v>27.2</v>
      </c>
      <c r="O12" s="12">
        <v>25.7</v>
      </c>
      <c r="P12" s="12">
        <v>54.8</v>
      </c>
      <c r="Q12" s="67">
        <f t="shared" si="3"/>
        <v>107.69999999999999</v>
      </c>
    </row>
    <row r="13" spans="1:17" ht="12.75">
      <c r="A13" s="3" t="s">
        <v>8</v>
      </c>
      <c r="B13" s="19">
        <v>341.6</v>
      </c>
      <c r="C13" s="19">
        <v>402.2</v>
      </c>
      <c r="D13" s="19">
        <v>360.9</v>
      </c>
      <c r="E13" s="12">
        <f t="shared" si="0"/>
        <v>1104.6999999999998</v>
      </c>
      <c r="F13" s="12">
        <v>387.3</v>
      </c>
      <c r="G13" s="15">
        <v>307.1</v>
      </c>
      <c r="H13" s="12">
        <v>380.1</v>
      </c>
      <c r="I13" s="12">
        <f t="shared" si="1"/>
        <v>1074.5</v>
      </c>
      <c r="J13" s="12">
        <v>761.9</v>
      </c>
      <c r="K13" s="12">
        <v>551.6</v>
      </c>
      <c r="L13" s="12">
        <v>543.6</v>
      </c>
      <c r="M13" s="67">
        <f t="shared" si="2"/>
        <v>1857.1</v>
      </c>
      <c r="N13" s="12">
        <v>467.1</v>
      </c>
      <c r="O13" s="12">
        <v>503.6</v>
      </c>
      <c r="P13" s="12">
        <v>584.9</v>
      </c>
      <c r="Q13" s="67">
        <f t="shared" si="3"/>
        <v>1555.6</v>
      </c>
    </row>
    <row r="14" spans="1:17" ht="12.75">
      <c r="A14" s="3" t="s">
        <v>9</v>
      </c>
      <c r="B14" s="19">
        <v>217.7</v>
      </c>
      <c r="C14" s="19">
        <v>173.1</v>
      </c>
      <c r="D14" s="19">
        <v>441.9</v>
      </c>
      <c r="E14" s="12">
        <f t="shared" si="0"/>
        <v>832.6999999999999</v>
      </c>
      <c r="F14" s="12">
        <v>281.5</v>
      </c>
      <c r="G14" s="15">
        <v>237.1</v>
      </c>
      <c r="H14" s="12">
        <v>672.4</v>
      </c>
      <c r="I14" s="12">
        <f t="shared" si="1"/>
        <v>1191</v>
      </c>
      <c r="J14" s="12">
        <v>331.3</v>
      </c>
      <c r="K14" s="12">
        <v>296.7</v>
      </c>
      <c r="L14" s="12">
        <v>544.6</v>
      </c>
      <c r="M14" s="67">
        <f t="shared" si="2"/>
        <v>1172.6</v>
      </c>
      <c r="N14" s="12">
        <v>328.2</v>
      </c>
      <c r="O14" s="12">
        <v>285.8</v>
      </c>
      <c r="P14" s="12">
        <v>737.7</v>
      </c>
      <c r="Q14" s="67">
        <f t="shared" si="3"/>
        <v>1351.7</v>
      </c>
    </row>
    <row r="15" spans="1:17" ht="12.75">
      <c r="A15" s="3" t="s">
        <v>10</v>
      </c>
      <c r="B15" s="19">
        <v>773.8</v>
      </c>
      <c r="C15" s="19">
        <v>689.4</v>
      </c>
      <c r="D15" s="19">
        <v>1008.8</v>
      </c>
      <c r="E15" s="12">
        <f t="shared" si="0"/>
        <v>2472</v>
      </c>
      <c r="F15" s="12">
        <v>609.3</v>
      </c>
      <c r="G15" s="15">
        <v>517.4</v>
      </c>
      <c r="H15" s="12">
        <v>1008.3</v>
      </c>
      <c r="I15" s="12">
        <f t="shared" si="1"/>
        <v>2135</v>
      </c>
      <c r="J15" s="12">
        <v>598.5</v>
      </c>
      <c r="K15" s="12">
        <v>627.2</v>
      </c>
      <c r="L15" s="12">
        <v>1114.6</v>
      </c>
      <c r="M15" s="67">
        <f t="shared" si="2"/>
        <v>2340.3</v>
      </c>
      <c r="N15" s="12">
        <v>675.2</v>
      </c>
      <c r="O15" s="12">
        <v>578.6</v>
      </c>
      <c r="P15" s="12">
        <v>977.3</v>
      </c>
      <c r="Q15" s="67">
        <f t="shared" si="3"/>
        <v>2231.1000000000004</v>
      </c>
    </row>
    <row r="16" spans="1:17" ht="12.75">
      <c r="A16" s="3" t="s">
        <v>11</v>
      </c>
      <c r="B16" s="19">
        <v>102.8</v>
      </c>
      <c r="C16" s="19">
        <v>61.1</v>
      </c>
      <c r="D16" s="19">
        <v>147.9</v>
      </c>
      <c r="E16" s="12">
        <f t="shared" si="0"/>
        <v>311.8</v>
      </c>
      <c r="F16" s="12">
        <v>80.7</v>
      </c>
      <c r="G16" s="15">
        <v>103.29</v>
      </c>
      <c r="H16" s="12">
        <v>345.1</v>
      </c>
      <c r="I16" s="12">
        <f t="shared" si="1"/>
        <v>529.09</v>
      </c>
      <c r="J16" s="12">
        <v>118.2</v>
      </c>
      <c r="K16" s="12">
        <v>73.2</v>
      </c>
      <c r="L16" s="12">
        <v>196.7</v>
      </c>
      <c r="M16" s="67">
        <f t="shared" si="2"/>
        <v>388.1</v>
      </c>
      <c r="N16" s="12">
        <v>95</v>
      </c>
      <c r="O16" s="12">
        <v>80</v>
      </c>
      <c r="P16" s="12">
        <v>221.9</v>
      </c>
      <c r="Q16" s="67">
        <f t="shared" si="3"/>
        <v>396.9</v>
      </c>
    </row>
    <row r="17" spans="1:17" ht="12.75">
      <c r="A17" s="9" t="s">
        <v>12</v>
      </c>
      <c r="B17" s="19">
        <v>1071.3</v>
      </c>
      <c r="C17" s="19">
        <v>1076.8</v>
      </c>
      <c r="D17" s="19">
        <v>1330.6</v>
      </c>
      <c r="E17" s="12">
        <f t="shared" si="0"/>
        <v>3478.7</v>
      </c>
      <c r="F17" s="12">
        <v>1118.7</v>
      </c>
      <c r="G17" s="15">
        <v>1117</v>
      </c>
      <c r="H17" s="12">
        <v>1453.9</v>
      </c>
      <c r="I17" s="12">
        <f t="shared" si="1"/>
        <v>3689.6</v>
      </c>
      <c r="J17" s="12">
        <v>1177.8</v>
      </c>
      <c r="K17" s="12">
        <v>1071.6</v>
      </c>
      <c r="L17" s="12">
        <v>1552.5</v>
      </c>
      <c r="M17" s="67">
        <f t="shared" si="2"/>
        <v>3801.8999999999996</v>
      </c>
      <c r="N17" s="12">
        <v>1097.2</v>
      </c>
      <c r="O17" s="12">
        <v>1054.5</v>
      </c>
      <c r="P17" s="12">
        <v>1808.7</v>
      </c>
      <c r="Q17" s="67">
        <f t="shared" si="3"/>
        <v>3960.3999999999996</v>
      </c>
    </row>
    <row r="18" spans="1:17" ht="12.75">
      <c r="A18" s="3" t="s">
        <v>13</v>
      </c>
      <c r="B18" s="19">
        <v>55.9</v>
      </c>
      <c r="C18" s="19">
        <v>43.5</v>
      </c>
      <c r="D18" s="19">
        <v>79.9</v>
      </c>
      <c r="E18" s="12">
        <f t="shared" si="0"/>
        <v>179.3</v>
      </c>
      <c r="F18" s="12">
        <v>55.7</v>
      </c>
      <c r="G18" s="15">
        <v>44.1</v>
      </c>
      <c r="H18" s="12">
        <v>93.9</v>
      </c>
      <c r="I18" s="12">
        <f t="shared" si="1"/>
        <v>193.70000000000002</v>
      </c>
      <c r="J18" s="12">
        <v>37.8</v>
      </c>
      <c r="K18" s="12">
        <v>67.4</v>
      </c>
      <c r="L18" s="12">
        <v>109.3</v>
      </c>
      <c r="M18" s="67">
        <f t="shared" si="2"/>
        <v>214.5</v>
      </c>
      <c r="N18" s="12">
        <v>56.1</v>
      </c>
      <c r="O18" s="12">
        <v>45.4</v>
      </c>
      <c r="P18" s="12">
        <v>149.3</v>
      </c>
      <c r="Q18" s="67">
        <f t="shared" si="3"/>
        <v>250.8</v>
      </c>
    </row>
    <row r="19" spans="1:17" ht="12.75">
      <c r="A19" s="3" t="s">
        <v>14</v>
      </c>
      <c r="B19" s="19">
        <v>436.7</v>
      </c>
      <c r="C19" s="19">
        <v>679.3</v>
      </c>
      <c r="D19" s="19">
        <v>585.9</v>
      </c>
      <c r="E19" s="12">
        <f t="shared" si="0"/>
        <v>1701.9</v>
      </c>
      <c r="F19" s="12">
        <v>583.9</v>
      </c>
      <c r="G19" s="15">
        <v>617</v>
      </c>
      <c r="H19" s="12">
        <v>758.2</v>
      </c>
      <c r="I19" s="12">
        <f t="shared" si="1"/>
        <v>1959.1000000000001</v>
      </c>
      <c r="J19" s="12">
        <v>734.4</v>
      </c>
      <c r="K19" s="12">
        <v>596.9</v>
      </c>
      <c r="L19" s="12">
        <v>352.4</v>
      </c>
      <c r="M19" s="67">
        <f t="shared" si="2"/>
        <v>1683.6999999999998</v>
      </c>
      <c r="N19" s="12">
        <v>821.2</v>
      </c>
      <c r="O19" s="12">
        <v>600</v>
      </c>
      <c r="P19" s="12">
        <v>770.6</v>
      </c>
      <c r="Q19" s="67">
        <f t="shared" si="3"/>
        <v>2191.8</v>
      </c>
    </row>
    <row r="20" spans="1:17" ht="12.75">
      <c r="A20" s="9" t="s">
        <v>15</v>
      </c>
      <c r="B20" s="19">
        <v>28.3</v>
      </c>
      <c r="C20" s="19">
        <v>20.2</v>
      </c>
      <c r="D20" s="19">
        <v>36.7</v>
      </c>
      <c r="E20" s="12">
        <f t="shared" si="0"/>
        <v>85.2</v>
      </c>
      <c r="F20" s="12">
        <v>20.4</v>
      </c>
      <c r="G20" s="15">
        <v>20.9</v>
      </c>
      <c r="H20" s="12">
        <v>40.8</v>
      </c>
      <c r="I20" s="12">
        <f t="shared" si="1"/>
        <v>82.1</v>
      </c>
      <c r="J20" s="12">
        <v>21.9</v>
      </c>
      <c r="K20" s="12">
        <v>19.3</v>
      </c>
      <c r="L20" s="12">
        <v>42.9</v>
      </c>
      <c r="M20" s="67">
        <f t="shared" si="2"/>
        <v>84.1</v>
      </c>
      <c r="N20" s="12">
        <v>22.8</v>
      </c>
      <c r="O20" s="12">
        <v>24.1</v>
      </c>
      <c r="P20" s="12">
        <v>37.8</v>
      </c>
      <c r="Q20" s="67">
        <f t="shared" si="3"/>
        <v>84.7</v>
      </c>
    </row>
    <row r="21" spans="1:17" ht="12.75">
      <c r="A21" s="9" t="s">
        <v>16</v>
      </c>
      <c r="B21" s="19">
        <v>232.5</v>
      </c>
      <c r="C21" s="19">
        <v>233.7</v>
      </c>
      <c r="D21" s="19">
        <v>400.9</v>
      </c>
      <c r="E21" s="12">
        <f t="shared" si="0"/>
        <v>867.0999999999999</v>
      </c>
      <c r="F21" s="12">
        <v>277.8</v>
      </c>
      <c r="G21" s="15">
        <v>238.7</v>
      </c>
      <c r="H21" s="12">
        <v>412</v>
      </c>
      <c r="I21" s="12">
        <f t="shared" si="1"/>
        <v>928.5</v>
      </c>
      <c r="J21" s="12">
        <v>665</v>
      </c>
      <c r="K21" s="12">
        <v>245.3</v>
      </c>
      <c r="L21" s="12">
        <v>483.3</v>
      </c>
      <c r="M21" s="67">
        <f t="shared" si="2"/>
        <v>1393.6</v>
      </c>
      <c r="N21" s="12">
        <v>258.6</v>
      </c>
      <c r="O21" s="12">
        <v>192.1</v>
      </c>
      <c r="P21" s="12">
        <v>428.1</v>
      </c>
      <c r="Q21" s="67">
        <f t="shared" si="3"/>
        <v>878.8000000000001</v>
      </c>
    </row>
    <row r="22" spans="1:17" ht="14.25" customHeight="1">
      <c r="A22" s="3" t="s">
        <v>17</v>
      </c>
      <c r="B22" s="19">
        <v>459.8</v>
      </c>
      <c r="C22" s="19">
        <v>606.7</v>
      </c>
      <c r="D22" s="19">
        <v>970.6</v>
      </c>
      <c r="E22" s="12">
        <f t="shared" si="0"/>
        <v>2037.1</v>
      </c>
      <c r="F22" s="12">
        <v>472.9</v>
      </c>
      <c r="G22" s="15">
        <v>563.5</v>
      </c>
      <c r="H22" s="12">
        <v>1294.2</v>
      </c>
      <c r="I22" s="12">
        <f t="shared" si="1"/>
        <v>2330.6000000000004</v>
      </c>
      <c r="J22" s="12">
        <v>782.8</v>
      </c>
      <c r="K22" s="12">
        <v>729.8</v>
      </c>
      <c r="L22" s="12">
        <v>1263</v>
      </c>
      <c r="M22" s="67">
        <f t="shared" si="2"/>
        <v>2775.6</v>
      </c>
      <c r="N22" s="12">
        <v>563</v>
      </c>
      <c r="O22" s="12">
        <v>487.9</v>
      </c>
      <c r="P22" s="12">
        <v>1043.9</v>
      </c>
      <c r="Q22" s="67">
        <f t="shared" si="3"/>
        <v>2094.8</v>
      </c>
    </row>
    <row r="23" spans="1:17" ht="12.75">
      <c r="A23" s="3" t="s">
        <v>18</v>
      </c>
      <c r="B23" s="19">
        <v>26.2</v>
      </c>
      <c r="C23" s="19">
        <v>25.5</v>
      </c>
      <c r="D23" s="19">
        <v>66.2</v>
      </c>
      <c r="E23" s="12">
        <f t="shared" si="0"/>
        <v>117.9</v>
      </c>
      <c r="F23" s="12">
        <v>32.7</v>
      </c>
      <c r="G23" s="15">
        <v>17.8</v>
      </c>
      <c r="H23" s="12">
        <v>66.8</v>
      </c>
      <c r="I23" s="12">
        <f t="shared" si="1"/>
        <v>117.3</v>
      </c>
      <c r="J23" s="12">
        <v>21.5</v>
      </c>
      <c r="K23" s="12">
        <v>26.8</v>
      </c>
      <c r="L23" s="12">
        <v>80.8</v>
      </c>
      <c r="M23" s="67">
        <f t="shared" si="2"/>
        <v>129.1</v>
      </c>
      <c r="N23" s="12">
        <v>24.3</v>
      </c>
      <c r="O23" s="12">
        <v>35.8</v>
      </c>
      <c r="P23" s="12">
        <v>75.5</v>
      </c>
      <c r="Q23" s="67">
        <f t="shared" si="3"/>
        <v>135.6</v>
      </c>
    </row>
    <row r="24" spans="1:17" ht="12.75">
      <c r="A24" s="4" t="s">
        <v>48</v>
      </c>
      <c r="B24" s="59">
        <f aca="true" t="shared" si="4" ref="B24:P24">SUM(B4:B23)</f>
        <v>15654.299999999997</v>
      </c>
      <c r="C24" s="59">
        <f t="shared" si="4"/>
        <v>16296.600000000002</v>
      </c>
      <c r="D24" s="59">
        <f t="shared" si="4"/>
        <v>22748.000000000004</v>
      </c>
      <c r="E24" s="59">
        <f t="shared" si="4"/>
        <v>54698.9</v>
      </c>
      <c r="F24" s="59">
        <f t="shared" si="4"/>
        <v>17015.400000000005</v>
      </c>
      <c r="G24" s="59">
        <f t="shared" si="4"/>
        <v>16070.441168110003</v>
      </c>
      <c r="H24" s="59">
        <f t="shared" si="4"/>
        <v>25309.4</v>
      </c>
      <c r="I24" s="59">
        <f t="shared" si="4"/>
        <v>58395.24116810999</v>
      </c>
      <c r="J24" s="59">
        <f t="shared" si="4"/>
        <v>19788.1</v>
      </c>
      <c r="K24" s="59">
        <f t="shared" si="4"/>
        <v>18507.200000000004</v>
      </c>
      <c r="L24" s="59">
        <f t="shared" si="4"/>
        <v>25538.1</v>
      </c>
      <c r="M24" s="59">
        <f t="shared" si="4"/>
        <v>63833.39999999998</v>
      </c>
      <c r="N24" s="59">
        <f t="shared" si="4"/>
        <v>19212.399999999998</v>
      </c>
      <c r="O24" s="59">
        <f t="shared" si="4"/>
        <v>18737</v>
      </c>
      <c r="P24" s="59">
        <f t="shared" si="4"/>
        <v>25694.600000000002</v>
      </c>
      <c r="Q24" s="59">
        <f>SUM(Q4:Q23)</f>
        <v>63644</v>
      </c>
    </row>
    <row r="25" spans="1:17" ht="12.75" customHeight="1">
      <c r="A25" s="45" t="s">
        <v>55</v>
      </c>
      <c r="B25" s="15">
        <v>1020</v>
      </c>
      <c r="C25" s="15">
        <v>500.5</v>
      </c>
      <c r="D25" s="15">
        <v>500.5</v>
      </c>
      <c r="E25" s="15">
        <f>SUM(B25:D25)</f>
        <v>2021</v>
      </c>
      <c r="F25" s="15">
        <v>2268.668462</v>
      </c>
      <c r="G25" s="15">
        <v>722.9</v>
      </c>
      <c r="H25" s="15">
        <v>1213.3</v>
      </c>
      <c r="I25" s="15">
        <f>SUM(F25:H25)</f>
        <v>4204.868462</v>
      </c>
      <c r="J25" s="15">
        <v>500.5</v>
      </c>
      <c r="K25" s="15">
        <v>500.5</v>
      </c>
      <c r="L25" s="15">
        <v>500.5</v>
      </c>
      <c r="M25" s="67">
        <f>SUM(J25:L25)</f>
        <v>1501.5</v>
      </c>
      <c r="N25" s="15">
        <v>1148.6</v>
      </c>
      <c r="O25" s="15">
        <v>500.5</v>
      </c>
      <c r="P25" s="15">
        <v>1111.4</v>
      </c>
      <c r="Q25" s="67">
        <f>SUM(N25:P25)</f>
        <v>2760.5</v>
      </c>
    </row>
    <row r="26" spans="1:17" ht="12.75">
      <c r="A26" s="4" t="s">
        <v>56</v>
      </c>
      <c r="B26" s="60">
        <f aca="true" t="shared" si="5" ref="B26:P26">+B24-B25</f>
        <v>14634.299999999997</v>
      </c>
      <c r="C26" s="60">
        <f t="shared" si="5"/>
        <v>15796.100000000002</v>
      </c>
      <c r="D26" s="60">
        <f t="shared" si="5"/>
        <v>22247.500000000004</v>
      </c>
      <c r="E26" s="60">
        <f t="shared" si="5"/>
        <v>52677.9</v>
      </c>
      <c r="F26" s="60">
        <f t="shared" si="5"/>
        <v>14746.731538000005</v>
      </c>
      <c r="G26" s="60">
        <f t="shared" si="5"/>
        <v>15347.541168110003</v>
      </c>
      <c r="H26" s="60">
        <f t="shared" si="5"/>
        <v>24096.100000000002</v>
      </c>
      <c r="I26" s="60">
        <f t="shared" si="5"/>
        <v>54190.37270610999</v>
      </c>
      <c r="J26" s="60">
        <f t="shared" si="5"/>
        <v>19287.6</v>
      </c>
      <c r="K26" s="60">
        <f t="shared" si="5"/>
        <v>18006.700000000004</v>
      </c>
      <c r="L26" s="60">
        <f t="shared" si="5"/>
        <v>25037.6</v>
      </c>
      <c r="M26" s="60">
        <f t="shared" si="5"/>
        <v>62331.89999999998</v>
      </c>
      <c r="N26" s="60">
        <f t="shared" si="5"/>
        <v>18063.8</v>
      </c>
      <c r="O26" s="60">
        <f t="shared" si="5"/>
        <v>18236.5</v>
      </c>
      <c r="P26" s="60">
        <f t="shared" si="5"/>
        <v>24583.2</v>
      </c>
      <c r="Q26" s="60">
        <f>+Q24-Q25</f>
        <v>60883.5</v>
      </c>
    </row>
    <row r="27" spans="1:5" ht="12.75">
      <c r="A27" s="96" t="s">
        <v>57</v>
      </c>
      <c r="B27" s="61"/>
      <c r="C27" s="61"/>
      <c r="D27" s="61"/>
      <c r="E27" s="61"/>
    </row>
    <row r="28" spans="1:5" ht="12.75">
      <c r="A28" s="49"/>
      <c r="B28" s="61"/>
      <c r="C28" s="61"/>
      <c r="D28" s="61"/>
      <c r="E28" s="61"/>
    </row>
    <row r="29" spans="1:5" ht="12.75">
      <c r="A29" s="49"/>
      <c r="B29" s="61"/>
      <c r="C29" s="61"/>
      <c r="D29" s="61"/>
      <c r="E29" s="61"/>
    </row>
    <row r="30" spans="1:17" ht="12.75">
      <c r="A30" s="5" t="s">
        <v>145</v>
      </c>
      <c r="B30" s="62"/>
      <c r="M30" s="2"/>
      <c r="Q30" s="2" t="s">
        <v>30</v>
      </c>
    </row>
    <row r="31" spans="1:17" ht="12.75" customHeight="1">
      <c r="A31" s="121" t="s">
        <v>47</v>
      </c>
      <c r="B31" s="120" t="s">
        <v>58</v>
      </c>
      <c r="C31" s="120"/>
      <c r="D31" s="120"/>
      <c r="E31" s="120"/>
      <c r="F31" s="120" t="s">
        <v>59</v>
      </c>
      <c r="G31" s="120"/>
      <c r="H31" s="120"/>
      <c r="I31" s="120"/>
      <c r="J31" s="120" t="s">
        <v>53</v>
      </c>
      <c r="K31" s="120"/>
      <c r="L31" s="120"/>
      <c r="M31" s="120"/>
      <c r="N31" s="120" t="s">
        <v>60</v>
      </c>
      <c r="O31" s="120"/>
      <c r="P31" s="120"/>
      <c r="Q31" s="120"/>
    </row>
    <row r="32" spans="1:17" ht="12.75">
      <c r="A32" s="121"/>
      <c r="B32" s="64" t="s">
        <v>43</v>
      </c>
      <c r="C32" s="64" t="s">
        <v>42</v>
      </c>
      <c r="D32" s="64" t="s">
        <v>41</v>
      </c>
      <c r="E32" s="64" t="s">
        <v>31</v>
      </c>
      <c r="F32" s="64" t="s">
        <v>40</v>
      </c>
      <c r="G32" s="64" t="s">
        <v>39</v>
      </c>
      <c r="H32" s="64" t="s">
        <v>38</v>
      </c>
      <c r="I32" s="64" t="s">
        <v>31</v>
      </c>
      <c r="J32" s="64" t="s">
        <v>37</v>
      </c>
      <c r="K32" s="64" t="s">
        <v>36</v>
      </c>
      <c r="L32" s="64" t="s">
        <v>35</v>
      </c>
      <c r="M32" s="64" t="s">
        <v>31</v>
      </c>
      <c r="N32" s="64" t="s">
        <v>34</v>
      </c>
      <c r="O32" s="64" t="s">
        <v>33</v>
      </c>
      <c r="P32" s="64" t="s">
        <v>32</v>
      </c>
      <c r="Q32" s="64" t="s">
        <v>31</v>
      </c>
    </row>
    <row r="33" spans="1:17" ht="12.75">
      <c r="A33" s="3" t="s">
        <v>28</v>
      </c>
      <c r="B33" s="12">
        <v>5286.7</v>
      </c>
      <c r="C33" s="12">
        <v>5843.6</v>
      </c>
      <c r="D33" s="12">
        <v>5974.3</v>
      </c>
      <c r="E33" s="12">
        <f>SUM(B33:D33)</f>
        <v>17104.6</v>
      </c>
      <c r="F33" s="12">
        <v>6319.5</v>
      </c>
      <c r="G33" s="12">
        <v>6031.1</v>
      </c>
      <c r="H33" s="12">
        <v>5551.7</v>
      </c>
      <c r="I33" s="12">
        <f>SUM(F33:H33)</f>
        <v>17902.3</v>
      </c>
      <c r="J33" s="12">
        <v>6501.5</v>
      </c>
      <c r="K33" s="12">
        <v>6330.4</v>
      </c>
      <c r="L33" s="12">
        <v>6614.2</v>
      </c>
      <c r="M33" s="67">
        <f>SUM(J33:L33)</f>
        <v>19446.1</v>
      </c>
      <c r="N33" s="12">
        <v>6569.9</v>
      </c>
      <c r="O33" s="12">
        <v>6737.4</v>
      </c>
      <c r="P33" s="12">
        <v>6599.3</v>
      </c>
      <c r="Q33" s="67">
        <f>SUM(N33:P33)</f>
        <v>19906.6</v>
      </c>
    </row>
    <row r="34" spans="1:17" ht="12.75">
      <c r="A34" s="17" t="s">
        <v>1</v>
      </c>
      <c r="B34" s="12">
        <v>859.7</v>
      </c>
      <c r="C34" s="12">
        <v>1045.3</v>
      </c>
      <c r="D34" s="12">
        <v>1123.1</v>
      </c>
      <c r="E34" s="12">
        <f aca="true" t="shared" si="6" ref="E34:E52">SUM(B34:D34)</f>
        <v>3028.1</v>
      </c>
      <c r="F34" s="12">
        <v>1296.5</v>
      </c>
      <c r="G34" s="12">
        <v>1250.7</v>
      </c>
      <c r="H34" s="12">
        <v>2306.3</v>
      </c>
      <c r="I34" s="12">
        <f aca="true" t="shared" si="7" ref="I34:I52">SUM(F34:H34)</f>
        <v>4853.5</v>
      </c>
      <c r="J34" s="12">
        <v>1339.5</v>
      </c>
      <c r="K34" s="12">
        <v>1240.2</v>
      </c>
      <c r="L34" s="12">
        <v>1382.4</v>
      </c>
      <c r="M34" s="67">
        <f aca="true" t="shared" si="8" ref="M34:M52">SUM(J34:L34)</f>
        <v>3962.1</v>
      </c>
      <c r="N34" s="12">
        <v>1212.5</v>
      </c>
      <c r="O34" s="12">
        <v>683.6</v>
      </c>
      <c r="P34" s="12">
        <v>1059.7</v>
      </c>
      <c r="Q34" s="67">
        <f aca="true" t="shared" si="9" ref="Q34:Q52">SUM(N34:P34)</f>
        <v>2955.8</v>
      </c>
    </row>
    <row r="35" spans="1:17" ht="12.75">
      <c r="A35" s="3" t="s">
        <v>46</v>
      </c>
      <c r="B35" s="12">
        <v>45.2</v>
      </c>
      <c r="C35" s="12">
        <v>91</v>
      </c>
      <c r="D35" s="12">
        <v>84.2</v>
      </c>
      <c r="E35" s="12">
        <f t="shared" si="6"/>
        <v>220.39999999999998</v>
      </c>
      <c r="F35" s="12">
        <v>96.4</v>
      </c>
      <c r="G35" s="12">
        <v>53.6</v>
      </c>
      <c r="H35" s="12">
        <v>73.5</v>
      </c>
      <c r="I35" s="12">
        <f t="shared" si="7"/>
        <v>223.5</v>
      </c>
      <c r="J35" s="12">
        <v>94.1</v>
      </c>
      <c r="K35" s="12">
        <v>60.7</v>
      </c>
      <c r="L35" s="12">
        <v>89.4</v>
      </c>
      <c r="M35" s="67">
        <f t="shared" si="8"/>
        <v>244.20000000000002</v>
      </c>
      <c r="N35" s="12">
        <v>55.6</v>
      </c>
      <c r="O35" s="12">
        <v>67.9</v>
      </c>
      <c r="P35" s="12">
        <v>63.1</v>
      </c>
      <c r="Q35" s="67">
        <f t="shared" si="9"/>
        <v>186.6</v>
      </c>
    </row>
    <row r="36" spans="1:17" ht="12.75">
      <c r="A36" s="17" t="s">
        <v>2</v>
      </c>
      <c r="B36" s="12">
        <v>106.8</v>
      </c>
      <c r="C36" s="12">
        <v>92.9</v>
      </c>
      <c r="D36" s="12">
        <v>86.9</v>
      </c>
      <c r="E36" s="12">
        <f t="shared" si="6"/>
        <v>286.6</v>
      </c>
      <c r="F36" s="12">
        <v>113.6</v>
      </c>
      <c r="G36" s="12">
        <v>82.6</v>
      </c>
      <c r="H36" s="12">
        <v>100.9</v>
      </c>
      <c r="I36" s="12">
        <f t="shared" si="7"/>
        <v>297.1</v>
      </c>
      <c r="J36" s="12">
        <v>100.9</v>
      </c>
      <c r="K36" s="12">
        <v>109.2</v>
      </c>
      <c r="L36" s="12">
        <v>117.5</v>
      </c>
      <c r="M36" s="67">
        <f t="shared" si="8"/>
        <v>327.6</v>
      </c>
      <c r="N36" s="12">
        <v>112.8</v>
      </c>
      <c r="O36" s="12">
        <v>109</v>
      </c>
      <c r="P36" s="12">
        <v>117.6</v>
      </c>
      <c r="Q36" s="67">
        <f t="shared" si="9"/>
        <v>339.4</v>
      </c>
    </row>
    <row r="37" spans="1:17" ht="12.75">
      <c r="A37" s="3" t="s">
        <v>3</v>
      </c>
      <c r="B37" s="12">
        <v>99.6</v>
      </c>
      <c r="C37" s="12">
        <v>117.9</v>
      </c>
      <c r="D37" s="12">
        <v>206.4</v>
      </c>
      <c r="E37" s="12">
        <f t="shared" si="6"/>
        <v>423.9</v>
      </c>
      <c r="F37" s="12">
        <v>129.8</v>
      </c>
      <c r="G37" s="12">
        <v>115.4</v>
      </c>
      <c r="H37" s="12">
        <v>147.3</v>
      </c>
      <c r="I37" s="12">
        <f t="shared" si="7"/>
        <v>392.5</v>
      </c>
      <c r="J37" s="12">
        <v>194</v>
      </c>
      <c r="K37" s="12">
        <v>126.3</v>
      </c>
      <c r="L37" s="12">
        <v>173.8</v>
      </c>
      <c r="M37" s="67">
        <f t="shared" si="8"/>
        <v>494.1</v>
      </c>
      <c r="N37" s="12">
        <v>116.6</v>
      </c>
      <c r="O37" s="12">
        <v>148.6</v>
      </c>
      <c r="P37" s="12">
        <v>190</v>
      </c>
      <c r="Q37" s="67">
        <f t="shared" si="9"/>
        <v>455.2</v>
      </c>
    </row>
    <row r="38" spans="1:17" ht="12.75">
      <c r="A38" s="3" t="s">
        <v>4</v>
      </c>
      <c r="B38" s="12">
        <v>89.2</v>
      </c>
      <c r="C38" s="12">
        <v>110</v>
      </c>
      <c r="D38" s="12">
        <v>140.7</v>
      </c>
      <c r="E38" s="12">
        <f t="shared" si="6"/>
        <v>339.9</v>
      </c>
      <c r="F38" s="12">
        <v>98</v>
      </c>
      <c r="G38" s="12">
        <v>111.8</v>
      </c>
      <c r="H38" s="12">
        <v>99.4</v>
      </c>
      <c r="I38" s="12">
        <f t="shared" si="7"/>
        <v>309.20000000000005</v>
      </c>
      <c r="J38" s="12">
        <v>136.1</v>
      </c>
      <c r="K38" s="12">
        <v>95</v>
      </c>
      <c r="L38" s="12">
        <v>90.1</v>
      </c>
      <c r="M38" s="67">
        <f t="shared" si="8"/>
        <v>321.2</v>
      </c>
      <c r="N38" s="12">
        <v>120.3</v>
      </c>
      <c r="O38" s="12">
        <v>83</v>
      </c>
      <c r="P38" s="12">
        <v>117.3</v>
      </c>
      <c r="Q38" s="67">
        <f t="shared" si="9"/>
        <v>320.6</v>
      </c>
    </row>
    <row r="39" spans="1:17" ht="12.75">
      <c r="A39" s="17" t="s">
        <v>5</v>
      </c>
      <c r="B39" s="12">
        <v>36.7</v>
      </c>
      <c r="C39" s="12">
        <v>56</v>
      </c>
      <c r="D39" s="12">
        <v>54.2</v>
      </c>
      <c r="E39" s="12">
        <f t="shared" si="6"/>
        <v>146.9</v>
      </c>
      <c r="F39" s="12">
        <v>46.9</v>
      </c>
      <c r="G39" s="12">
        <v>38.5</v>
      </c>
      <c r="H39" s="12">
        <v>51.4</v>
      </c>
      <c r="I39" s="12">
        <f t="shared" si="7"/>
        <v>136.8</v>
      </c>
      <c r="J39" s="12">
        <v>49</v>
      </c>
      <c r="K39" s="12">
        <v>42.4</v>
      </c>
      <c r="L39" s="12">
        <v>59.8</v>
      </c>
      <c r="M39" s="67">
        <f t="shared" si="8"/>
        <v>151.2</v>
      </c>
      <c r="N39" s="12">
        <v>57</v>
      </c>
      <c r="O39" s="12">
        <v>50.4</v>
      </c>
      <c r="P39" s="12">
        <v>44.7</v>
      </c>
      <c r="Q39" s="67">
        <f t="shared" si="9"/>
        <v>152.10000000000002</v>
      </c>
    </row>
    <row r="40" spans="1:17" ht="12.75">
      <c r="A40" s="3" t="s">
        <v>6</v>
      </c>
      <c r="B40" s="12">
        <v>391.9</v>
      </c>
      <c r="C40" s="12">
        <v>414.9</v>
      </c>
      <c r="D40" s="12">
        <v>702.7</v>
      </c>
      <c r="E40" s="12">
        <f t="shared" si="6"/>
        <v>1509.5</v>
      </c>
      <c r="F40" s="12">
        <v>720.6</v>
      </c>
      <c r="G40" s="12">
        <v>737.1730675499999</v>
      </c>
      <c r="H40" s="12">
        <v>797.3</v>
      </c>
      <c r="I40" s="12">
        <f t="shared" si="7"/>
        <v>2255.07306755</v>
      </c>
      <c r="J40" s="12">
        <v>819.3</v>
      </c>
      <c r="K40" s="12">
        <v>825.7</v>
      </c>
      <c r="L40" s="12">
        <v>776.6</v>
      </c>
      <c r="M40" s="67">
        <f t="shared" si="8"/>
        <v>2421.6</v>
      </c>
      <c r="N40" s="12">
        <v>745.2</v>
      </c>
      <c r="O40" s="12">
        <v>768.5</v>
      </c>
      <c r="P40" s="12">
        <v>731.4</v>
      </c>
      <c r="Q40" s="67">
        <f t="shared" si="9"/>
        <v>2245.1</v>
      </c>
    </row>
    <row r="41" spans="1:17" ht="12.75">
      <c r="A41" s="3" t="s">
        <v>7</v>
      </c>
      <c r="B41" s="12">
        <v>31.4</v>
      </c>
      <c r="C41" s="12">
        <v>27.8</v>
      </c>
      <c r="D41" s="12">
        <v>29.8</v>
      </c>
      <c r="E41" s="12">
        <f t="shared" si="6"/>
        <v>89</v>
      </c>
      <c r="F41" s="12">
        <v>24.4</v>
      </c>
      <c r="G41" s="12">
        <v>26.4</v>
      </c>
      <c r="H41" s="12">
        <v>32.9</v>
      </c>
      <c r="I41" s="12">
        <f t="shared" si="7"/>
        <v>83.69999999999999</v>
      </c>
      <c r="J41" s="12">
        <v>19.1</v>
      </c>
      <c r="K41" s="12">
        <v>24.3</v>
      </c>
      <c r="L41" s="12">
        <v>23.7</v>
      </c>
      <c r="M41" s="67">
        <f t="shared" si="8"/>
        <v>67.10000000000001</v>
      </c>
      <c r="N41" s="12">
        <v>24.8</v>
      </c>
      <c r="O41" s="12">
        <v>26.3</v>
      </c>
      <c r="P41" s="12">
        <v>20.5</v>
      </c>
      <c r="Q41" s="67">
        <f t="shared" si="9"/>
        <v>71.6</v>
      </c>
    </row>
    <row r="42" spans="1:17" ht="12.75">
      <c r="A42" s="3" t="s">
        <v>8</v>
      </c>
      <c r="B42" s="12">
        <v>140.7</v>
      </c>
      <c r="C42" s="12">
        <v>220.1</v>
      </c>
      <c r="D42" s="12">
        <v>171.2</v>
      </c>
      <c r="E42" s="12">
        <f t="shared" si="6"/>
        <v>532</v>
      </c>
      <c r="F42" s="12">
        <v>169.3</v>
      </c>
      <c r="G42" s="12">
        <v>151.3</v>
      </c>
      <c r="H42" s="12">
        <v>896.4</v>
      </c>
      <c r="I42" s="12">
        <f t="shared" si="7"/>
        <v>1217</v>
      </c>
      <c r="J42" s="12">
        <v>160.8</v>
      </c>
      <c r="K42" s="12">
        <v>142.4</v>
      </c>
      <c r="L42" s="12">
        <v>152.4</v>
      </c>
      <c r="M42" s="67">
        <f t="shared" si="8"/>
        <v>455.6</v>
      </c>
      <c r="N42" s="12">
        <v>139.6</v>
      </c>
      <c r="O42" s="12">
        <v>114.3</v>
      </c>
      <c r="P42" s="12">
        <v>145.3</v>
      </c>
      <c r="Q42" s="67">
        <f t="shared" si="9"/>
        <v>399.2</v>
      </c>
    </row>
    <row r="43" spans="1:17" ht="12.75">
      <c r="A43" s="3" t="s">
        <v>9</v>
      </c>
      <c r="B43" s="12">
        <v>508.4</v>
      </c>
      <c r="C43" s="12">
        <v>555</v>
      </c>
      <c r="D43" s="12">
        <v>481.3</v>
      </c>
      <c r="E43" s="12">
        <f t="shared" si="6"/>
        <v>1544.7</v>
      </c>
      <c r="F43" s="12">
        <v>799.7</v>
      </c>
      <c r="G43" s="12">
        <v>663.2</v>
      </c>
      <c r="H43" s="12">
        <v>686.8</v>
      </c>
      <c r="I43" s="12">
        <f t="shared" si="7"/>
        <v>2149.7</v>
      </c>
      <c r="J43" s="12">
        <v>529.6</v>
      </c>
      <c r="K43" s="12">
        <v>474.1</v>
      </c>
      <c r="L43" s="12">
        <v>406</v>
      </c>
      <c r="M43" s="67">
        <f t="shared" si="8"/>
        <v>1409.7</v>
      </c>
      <c r="N43" s="12">
        <v>504</v>
      </c>
      <c r="O43" s="12">
        <v>534.5</v>
      </c>
      <c r="P43" s="12">
        <v>483.7</v>
      </c>
      <c r="Q43" s="67">
        <f t="shared" si="9"/>
        <v>1522.2</v>
      </c>
    </row>
    <row r="44" spans="1:17" ht="12.75">
      <c r="A44" s="3" t="s">
        <v>10</v>
      </c>
      <c r="B44" s="12">
        <v>591.3</v>
      </c>
      <c r="C44" s="12">
        <v>888.2</v>
      </c>
      <c r="D44" s="12">
        <v>1134.4</v>
      </c>
      <c r="E44" s="12">
        <f t="shared" si="6"/>
        <v>2613.9</v>
      </c>
      <c r="F44" s="12">
        <v>1399.9</v>
      </c>
      <c r="G44" s="12">
        <v>1007.7</v>
      </c>
      <c r="H44" s="12">
        <v>1642.2</v>
      </c>
      <c r="I44" s="12">
        <f t="shared" si="7"/>
        <v>4049.8</v>
      </c>
      <c r="J44" s="12">
        <v>1459.4</v>
      </c>
      <c r="K44" s="12">
        <v>821.6</v>
      </c>
      <c r="L44" s="12">
        <v>1121.7</v>
      </c>
      <c r="M44" s="67">
        <f t="shared" si="8"/>
        <v>3402.7</v>
      </c>
      <c r="N44" s="12">
        <v>1446.1</v>
      </c>
      <c r="O44" s="12">
        <v>508.8</v>
      </c>
      <c r="P44" s="12">
        <v>723.4</v>
      </c>
      <c r="Q44" s="67">
        <f t="shared" si="9"/>
        <v>2678.2999999999997</v>
      </c>
    </row>
    <row r="45" spans="1:17" ht="12.75">
      <c r="A45" s="3" t="s">
        <v>11</v>
      </c>
      <c r="B45" s="12">
        <v>72.1</v>
      </c>
      <c r="C45" s="12">
        <v>69.1</v>
      </c>
      <c r="D45" s="12">
        <v>92.4</v>
      </c>
      <c r="E45" s="12">
        <f t="shared" si="6"/>
        <v>233.6</v>
      </c>
      <c r="F45" s="12">
        <v>67.8</v>
      </c>
      <c r="G45" s="12">
        <v>100.2</v>
      </c>
      <c r="H45" s="12">
        <v>74.9</v>
      </c>
      <c r="I45" s="12">
        <f t="shared" si="7"/>
        <v>242.9</v>
      </c>
      <c r="J45" s="12">
        <v>85.8</v>
      </c>
      <c r="K45" s="12">
        <v>50.5</v>
      </c>
      <c r="L45" s="12">
        <v>395.6</v>
      </c>
      <c r="M45" s="67">
        <f t="shared" si="8"/>
        <v>531.9000000000001</v>
      </c>
      <c r="N45" s="12">
        <v>94.1</v>
      </c>
      <c r="O45" s="12">
        <v>71.1</v>
      </c>
      <c r="P45" s="12">
        <v>60.6</v>
      </c>
      <c r="Q45" s="67">
        <f t="shared" si="9"/>
        <v>225.79999999999998</v>
      </c>
    </row>
    <row r="46" spans="1:17" ht="12.75">
      <c r="A46" s="9" t="s">
        <v>12</v>
      </c>
      <c r="B46" s="12">
        <v>562.4</v>
      </c>
      <c r="C46" s="12">
        <v>1204.3</v>
      </c>
      <c r="D46" s="12">
        <v>872.4</v>
      </c>
      <c r="E46" s="12">
        <f t="shared" si="6"/>
        <v>2639.1</v>
      </c>
      <c r="F46" s="12">
        <v>994.5</v>
      </c>
      <c r="G46" s="12">
        <v>969.6</v>
      </c>
      <c r="H46" s="12">
        <v>912.4</v>
      </c>
      <c r="I46" s="12">
        <f t="shared" si="7"/>
        <v>2876.5</v>
      </c>
      <c r="J46" s="12">
        <v>773.9</v>
      </c>
      <c r="K46" s="12">
        <v>862.6</v>
      </c>
      <c r="L46" s="12">
        <v>1203.7</v>
      </c>
      <c r="M46" s="67">
        <f t="shared" si="8"/>
        <v>2840.2</v>
      </c>
      <c r="N46" s="12">
        <v>683.5</v>
      </c>
      <c r="O46" s="12">
        <v>1032</v>
      </c>
      <c r="P46" s="12">
        <v>608.1</v>
      </c>
      <c r="Q46" s="67">
        <f t="shared" si="9"/>
        <v>2323.6</v>
      </c>
    </row>
    <row r="47" spans="1:17" ht="12.75">
      <c r="A47" s="3" t="s">
        <v>13</v>
      </c>
      <c r="B47" s="12">
        <v>46.5</v>
      </c>
      <c r="C47" s="12">
        <v>34.7</v>
      </c>
      <c r="D47" s="12">
        <v>41.6</v>
      </c>
      <c r="E47" s="12">
        <f t="shared" si="6"/>
        <v>122.80000000000001</v>
      </c>
      <c r="F47" s="12">
        <v>93</v>
      </c>
      <c r="G47" s="12">
        <v>58.1</v>
      </c>
      <c r="H47" s="12">
        <v>70.8</v>
      </c>
      <c r="I47" s="12">
        <f t="shared" si="7"/>
        <v>221.89999999999998</v>
      </c>
      <c r="J47" s="12">
        <v>47.6</v>
      </c>
      <c r="K47" s="12">
        <v>55.7</v>
      </c>
      <c r="L47" s="12">
        <v>62.2</v>
      </c>
      <c r="M47" s="67">
        <f t="shared" si="8"/>
        <v>165.5</v>
      </c>
      <c r="N47" s="12">
        <v>59.1</v>
      </c>
      <c r="O47" s="12">
        <v>37.1</v>
      </c>
      <c r="P47" s="12">
        <v>61.7</v>
      </c>
      <c r="Q47" s="67">
        <f t="shared" si="9"/>
        <v>157.9</v>
      </c>
    </row>
    <row r="48" spans="1:17" ht="12.75">
      <c r="A48" s="3" t="s">
        <v>14</v>
      </c>
      <c r="B48" s="12">
        <v>79.5</v>
      </c>
      <c r="C48" s="12">
        <v>120.8</v>
      </c>
      <c r="D48" s="12">
        <v>94.6</v>
      </c>
      <c r="E48" s="12">
        <f t="shared" si="6"/>
        <v>294.9</v>
      </c>
      <c r="F48" s="12">
        <v>256.2</v>
      </c>
      <c r="G48" s="12">
        <v>271.9</v>
      </c>
      <c r="H48" s="12">
        <v>1066.1</v>
      </c>
      <c r="I48" s="12">
        <f t="shared" si="7"/>
        <v>1594.1999999999998</v>
      </c>
      <c r="J48" s="12">
        <v>454.8</v>
      </c>
      <c r="K48" s="12">
        <v>83.3</v>
      </c>
      <c r="L48" s="12">
        <v>149.7</v>
      </c>
      <c r="M48" s="67">
        <f t="shared" si="8"/>
        <v>687.8</v>
      </c>
      <c r="N48" s="12">
        <v>230.2</v>
      </c>
      <c r="O48" s="12">
        <v>101.1</v>
      </c>
      <c r="P48" s="12">
        <v>102.7</v>
      </c>
      <c r="Q48" s="67">
        <f t="shared" si="9"/>
        <v>433.99999999999994</v>
      </c>
    </row>
    <row r="49" spans="1:17" ht="12.75">
      <c r="A49" s="9" t="s">
        <v>15</v>
      </c>
      <c r="B49" s="12">
        <v>38.1</v>
      </c>
      <c r="C49" s="12">
        <v>33.1</v>
      </c>
      <c r="D49" s="12">
        <v>33.6</v>
      </c>
      <c r="E49" s="12">
        <f t="shared" si="6"/>
        <v>104.80000000000001</v>
      </c>
      <c r="F49" s="12">
        <v>33.5</v>
      </c>
      <c r="G49" s="12">
        <v>30</v>
      </c>
      <c r="H49" s="12">
        <v>35</v>
      </c>
      <c r="I49" s="12">
        <f t="shared" si="7"/>
        <v>98.5</v>
      </c>
      <c r="J49" s="12">
        <v>43.4</v>
      </c>
      <c r="K49" s="12">
        <v>38.9</v>
      </c>
      <c r="L49" s="12">
        <v>35</v>
      </c>
      <c r="M49" s="67">
        <f t="shared" si="8"/>
        <v>117.3</v>
      </c>
      <c r="N49" s="12">
        <v>37.5</v>
      </c>
      <c r="O49" s="12">
        <v>32.7</v>
      </c>
      <c r="P49" s="12">
        <v>40.2</v>
      </c>
      <c r="Q49" s="67">
        <f t="shared" si="9"/>
        <v>110.4</v>
      </c>
    </row>
    <row r="50" spans="1:17" ht="12.75">
      <c r="A50" s="9" t="s">
        <v>16</v>
      </c>
      <c r="B50" s="12">
        <v>123</v>
      </c>
      <c r="C50" s="12">
        <v>132.5</v>
      </c>
      <c r="D50" s="12">
        <v>127.9</v>
      </c>
      <c r="E50" s="12">
        <f t="shared" si="6"/>
        <v>383.4</v>
      </c>
      <c r="F50" s="12">
        <v>226.7</v>
      </c>
      <c r="G50" s="12">
        <v>120.4</v>
      </c>
      <c r="H50" s="12">
        <v>145</v>
      </c>
      <c r="I50" s="12">
        <f t="shared" si="7"/>
        <v>492.1</v>
      </c>
      <c r="J50" s="12">
        <v>143.2</v>
      </c>
      <c r="K50" s="12">
        <v>130.2</v>
      </c>
      <c r="L50" s="12">
        <v>129.8</v>
      </c>
      <c r="M50" s="67">
        <f t="shared" si="8"/>
        <v>403.2</v>
      </c>
      <c r="N50" s="12">
        <v>138.1</v>
      </c>
      <c r="O50" s="12">
        <v>133.6</v>
      </c>
      <c r="P50" s="12">
        <v>180.1</v>
      </c>
      <c r="Q50" s="67">
        <f t="shared" si="9"/>
        <v>451.79999999999995</v>
      </c>
    </row>
    <row r="51" spans="1:17" ht="12.75">
      <c r="A51" s="3" t="s">
        <v>17</v>
      </c>
      <c r="B51" s="12">
        <v>287.7</v>
      </c>
      <c r="C51" s="12">
        <v>360.2</v>
      </c>
      <c r="D51" s="12">
        <v>567.2</v>
      </c>
      <c r="E51" s="12">
        <f t="shared" si="6"/>
        <v>1215.1</v>
      </c>
      <c r="F51" s="12">
        <v>407.8</v>
      </c>
      <c r="G51" s="12">
        <v>339.2</v>
      </c>
      <c r="H51" s="12">
        <v>594.9</v>
      </c>
      <c r="I51" s="12">
        <f t="shared" si="7"/>
        <v>1341.9</v>
      </c>
      <c r="J51" s="12">
        <v>413.8</v>
      </c>
      <c r="K51" s="12">
        <v>515.8</v>
      </c>
      <c r="L51" s="12">
        <v>472.2</v>
      </c>
      <c r="M51" s="67">
        <f t="shared" si="8"/>
        <v>1401.8</v>
      </c>
      <c r="N51" s="12">
        <v>506.5</v>
      </c>
      <c r="O51" s="12">
        <v>433.8</v>
      </c>
      <c r="P51" s="12">
        <v>495.7</v>
      </c>
      <c r="Q51" s="67">
        <f t="shared" si="9"/>
        <v>1436</v>
      </c>
    </row>
    <row r="52" spans="1:17" ht="12.75">
      <c r="A52" s="3" t="s">
        <v>18</v>
      </c>
      <c r="B52" s="12">
        <v>50</v>
      </c>
      <c r="C52" s="12">
        <v>44.2</v>
      </c>
      <c r="D52" s="12">
        <v>48.3</v>
      </c>
      <c r="E52" s="12">
        <f t="shared" si="6"/>
        <v>142.5</v>
      </c>
      <c r="F52" s="12">
        <v>41.7</v>
      </c>
      <c r="G52" s="12">
        <v>34.2</v>
      </c>
      <c r="H52" s="12">
        <v>47.6</v>
      </c>
      <c r="I52" s="12">
        <f t="shared" si="7"/>
        <v>123.5</v>
      </c>
      <c r="J52" s="12">
        <v>37.7</v>
      </c>
      <c r="K52" s="12">
        <v>46.3</v>
      </c>
      <c r="L52" s="12">
        <v>51.8</v>
      </c>
      <c r="M52" s="67">
        <f t="shared" si="8"/>
        <v>135.8</v>
      </c>
      <c r="N52" s="12">
        <v>48.3</v>
      </c>
      <c r="O52" s="12">
        <v>53.4</v>
      </c>
      <c r="P52" s="12">
        <v>44.2</v>
      </c>
      <c r="Q52" s="67">
        <f t="shared" si="9"/>
        <v>145.89999999999998</v>
      </c>
    </row>
    <row r="53" spans="1:17" ht="12.75">
      <c r="A53" s="4" t="s">
        <v>70</v>
      </c>
      <c r="B53" s="60">
        <f>SUM(B33:B52)</f>
        <v>9446.9</v>
      </c>
      <c r="C53" s="60">
        <f>SUM(C33:C52)</f>
        <v>11461.600000000002</v>
      </c>
      <c r="D53" s="60">
        <f>SUM(D33:D52)</f>
        <v>12067.199999999997</v>
      </c>
      <c r="E53" s="60">
        <f aca="true" t="shared" si="10" ref="E53:P53">SUM(E33:E52)</f>
        <v>32975.700000000004</v>
      </c>
      <c r="F53" s="60">
        <f t="shared" si="10"/>
        <v>13335.8</v>
      </c>
      <c r="G53" s="60">
        <f t="shared" si="10"/>
        <v>12193.073067550004</v>
      </c>
      <c r="H53" s="60">
        <f t="shared" si="10"/>
        <v>15332.799999999997</v>
      </c>
      <c r="I53" s="60">
        <f t="shared" si="10"/>
        <v>40861.67306755</v>
      </c>
      <c r="J53" s="60">
        <f t="shared" si="10"/>
        <v>13403.499999999998</v>
      </c>
      <c r="K53" s="60">
        <f t="shared" si="10"/>
        <v>12075.599999999999</v>
      </c>
      <c r="L53" s="60">
        <f t="shared" si="10"/>
        <v>13507.600000000002</v>
      </c>
      <c r="M53" s="60">
        <f t="shared" si="10"/>
        <v>38986.7</v>
      </c>
      <c r="N53" s="60">
        <f t="shared" si="10"/>
        <v>12901.700000000003</v>
      </c>
      <c r="O53" s="60">
        <f t="shared" si="10"/>
        <v>11727.099999999999</v>
      </c>
      <c r="P53" s="60">
        <f t="shared" si="10"/>
        <v>11889.300000000005</v>
      </c>
      <c r="Q53" s="60">
        <f>SUM(Q33:Q52)</f>
        <v>36518.1</v>
      </c>
    </row>
    <row r="54" spans="1:17" ht="12.75" customHeight="1">
      <c r="A54" s="45" t="s">
        <v>61</v>
      </c>
      <c r="B54" s="12">
        <v>2112.2</v>
      </c>
      <c r="C54" s="12">
        <v>0</v>
      </c>
      <c r="D54" s="12">
        <v>3818.7</v>
      </c>
      <c r="E54" s="12">
        <f>SUM(B54:D54)</f>
        <v>5930.9</v>
      </c>
      <c r="F54" s="12">
        <v>3301</v>
      </c>
      <c r="G54" s="12">
        <v>3301.1</v>
      </c>
      <c r="H54" s="12">
        <v>3301.1</v>
      </c>
      <c r="I54" s="12">
        <f>SUM(F54:H54)</f>
        <v>9903.2</v>
      </c>
      <c r="J54" s="12">
        <v>3301.1</v>
      </c>
      <c r="K54" s="12">
        <v>3301</v>
      </c>
      <c r="L54" s="12">
        <v>3301</v>
      </c>
      <c r="M54" s="67">
        <f>SUM(J54:L54)</f>
        <v>9903.1</v>
      </c>
      <c r="N54" s="12">
        <v>3301</v>
      </c>
      <c r="O54" s="12">
        <v>3301</v>
      </c>
      <c r="P54" s="12">
        <v>8516.6</v>
      </c>
      <c r="Q54" s="67">
        <f>SUM(N54:P54)</f>
        <v>15118.6</v>
      </c>
    </row>
    <row r="55" spans="1:17" ht="12.75">
      <c r="A55" s="4" t="s">
        <v>71</v>
      </c>
      <c r="B55" s="60">
        <f>B53-B54</f>
        <v>7334.7</v>
      </c>
      <c r="C55" s="60">
        <f>C53-C54</f>
        <v>11461.600000000002</v>
      </c>
      <c r="D55" s="60">
        <f>D53-D54</f>
        <v>8248.499999999996</v>
      </c>
      <c r="E55" s="60">
        <f aca="true" t="shared" si="11" ref="E55:P55">+E53-E54</f>
        <v>27044.800000000003</v>
      </c>
      <c r="F55" s="60">
        <f t="shared" si="11"/>
        <v>10034.8</v>
      </c>
      <c r="G55" s="60">
        <f t="shared" si="11"/>
        <v>8891.973067550003</v>
      </c>
      <c r="H55" s="60">
        <f t="shared" si="11"/>
        <v>12031.699999999997</v>
      </c>
      <c r="I55" s="60">
        <f t="shared" si="11"/>
        <v>30958.47306755</v>
      </c>
      <c r="J55" s="60">
        <f t="shared" si="11"/>
        <v>10102.399999999998</v>
      </c>
      <c r="K55" s="60">
        <f t="shared" si="11"/>
        <v>8774.599999999999</v>
      </c>
      <c r="L55" s="60">
        <f t="shared" si="11"/>
        <v>10206.600000000002</v>
      </c>
      <c r="M55" s="60">
        <f t="shared" si="11"/>
        <v>29083.6</v>
      </c>
      <c r="N55" s="60">
        <f t="shared" si="11"/>
        <v>9600.700000000003</v>
      </c>
      <c r="O55" s="60">
        <f t="shared" si="11"/>
        <v>8426.099999999999</v>
      </c>
      <c r="P55" s="60">
        <f t="shared" si="11"/>
        <v>3372.7000000000044</v>
      </c>
      <c r="Q55" s="60">
        <f>+Q53-Q54</f>
        <v>21399.5</v>
      </c>
    </row>
    <row r="56" spans="1:17" ht="12.75">
      <c r="A56" s="28" t="s">
        <v>62</v>
      </c>
      <c r="B56" s="19">
        <v>0</v>
      </c>
      <c r="C56" s="19">
        <v>0</v>
      </c>
      <c r="D56" s="19">
        <f>'[1]VAT Itemwise'!E59</f>
        <v>0</v>
      </c>
      <c r="E56" s="19">
        <f>SUM(B56:D56)</f>
        <v>0</v>
      </c>
      <c r="F56" s="19">
        <v>0</v>
      </c>
      <c r="G56" s="19">
        <v>0</v>
      </c>
      <c r="H56" s="19">
        <v>843.3</v>
      </c>
      <c r="I56" s="19">
        <f>SUM(F56:H56)</f>
        <v>843.3</v>
      </c>
      <c r="J56" s="19">
        <v>0</v>
      </c>
      <c r="K56" s="19">
        <v>680.4</v>
      </c>
      <c r="L56" s="19">
        <v>635.9</v>
      </c>
      <c r="M56" s="67">
        <f>SUM(J56:L56)</f>
        <v>1316.3</v>
      </c>
      <c r="N56" s="19">
        <v>385.9</v>
      </c>
      <c r="O56" s="19">
        <v>449.1</v>
      </c>
      <c r="P56" s="19">
        <v>336.8</v>
      </c>
      <c r="Q56" s="67">
        <f>SUM(N56:P56)</f>
        <v>1171.8</v>
      </c>
    </row>
    <row r="57" spans="1:17" ht="12.75">
      <c r="A57" s="4" t="s">
        <v>63</v>
      </c>
      <c r="B57" s="21">
        <f>B55+B56</f>
        <v>7334.7</v>
      </c>
      <c r="C57" s="21">
        <f>C55+C56</f>
        <v>11461.600000000002</v>
      </c>
      <c r="D57" s="21">
        <f>D55+D56</f>
        <v>8248.499999999996</v>
      </c>
      <c r="E57" s="21">
        <f aca="true" t="shared" si="12" ref="E57:P57">E55+E56</f>
        <v>27044.800000000003</v>
      </c>
      <c r="F57" s="21">
        <f t="shared" si="12"/>
        <v>10034.8</v>
      </c>
      <c r="G57" s="21">
        <f t="shared" si="12"/>
        <v>8891.973067550003</v>
      </c>
      <c r="H57" s="21">
        <f t="shared" si="12"/>
        <v>12874.999999999996</v>
      </c>
      <c r="I57" s="40">
        <f t="shared" si="12"/>
        <v>31801.77306755</v>
      </c>
      <c r="J57" s="40">
        <f t="shared" si="12"/>
        <v>10102.399999999998</v>
      </c>
      <c r="K57" s="40">
        <f t="shared" si="12"/>
        <v>9454.999999999998</v>
      </c>
      <c r="L57" s="40">
        <f t="shared" si="12"/>
        <v>10842.500000000002</v>
      </c>
      <c r="M57" s="40">
        <f t="shared" si="12"/>
        <v>30399.899999999998</v>
      </c>
      <c r="N57" s="40">
        <f t="shared" si="12"/>
        <v>9986.600000000002</v>
      </c>
      <c r="O57" s="40">
        <f t="shared" si="12"/>
        <v>8875.199999999999</v>
      </c>
      <c r="P57" s="40">
        <f t="shared" si="12"/>
        <v>3709.5000000000045</v>
      </c>
      <c r="Q57" s="40">
        <f>Q55+Q56</f>
        <v>22571.3</v>
      </c>
    </row>
    <row r="58" ht="12.75">
      <c r="A58" s="96" t="s">
        <v>57</v>
      </c>
    </row>
    <row r="59" ht="12.75">
      <c r="B59" s="65"/>
    </row>
    <row r="61" spans="1:17" ht="12.75">
      <c r="A61" s="5" t="s">
        <v>65</v>
      </c>
      <c r="M61" s="2"/>
      <c r="Q61" s="2" t="s">
        <v>30</v>
      </c>
    </row>
    <row r="62" spans="1:17" ht="12.75" customHeight="1">
      <c r="A62" s="121" t="s">
        <v>47</v>
      </c>
      <c r="B62" s="120" t="s">
        <v>51</v>
      </c>
      <c r="C62" s="120"/>
      <c r="D62" s="120"/>
      <c r="E62" s="120"/>
      <c r="F62" s="120" t="s">
        <v>64</v>
      </c>
      <c r="G62" s="120"/>
      <c r="H62" s="120"/>
      <c r="I62" s="120"/>
      <c r="J62" s="120" t="s">
        <v>53</v>
      </c>
      <c r="K62" s="120"/>
      <c r="L62" s="120"/>
      <c r="M62" s="120"/>
      <c r="N62" s="120" t="s">
        <v>54</v>
      </c>
      <c r="O62" s="120"/>
      <c r="P62" s="120"/>
      <c r="Q62" s="120"/>
    </row>
    <row r="63" spans="1:17" ht="12.75">
      <c r="A63" s="121"/>
      <c r="B63" s="64" t="s">
        <v>44</v>
      </c>
      <c r="C63" s="64" t="s">
        <v>42</v>
      </c>
      <c r="D63" s="64" t="s">
        <v>41</v>
      </c>
      <c r="E63" s="64" t="s">
        <v>31</v>
      </c>
      <c r="F63" s="64" t="s">
        <v>40</v>
      </c>
      <c r="G63" s="64" t="s">
        <v>39</v>
      </c>
      <c r="H63" s="64" t="s">
        <v>38</v>
      </c>
      <c r="I63" s="64" t="s">
        <v>31</v>
      </c>
      <c r="J63" s="64" t="s">
        <v>37</v>
      </c>
      <c r="K63" s="64" t="s">
        <v>36</v>
      </c>
      <c r="L63" s="64" t="s">
        <v>35</v>
      </c>
      <c r="M63" s="64" t="s">
        <v>31</v>
      </c>
      <c r="N63" s="64" t="s">
        <v>34</v>
      </c>
      <c r="O63" s="64" t="s">
        <v>33</v>
      </c>
      <c r="P63" s="64" t="s">
        <v>32</v>
      </c>
      <c r="Q63" s="64" t="s">
        <v>31</v>
      </c>
    </row>
    <row r="64" spans="1:17" ht="12.75">
      <c r="A64" s="3" t="s">
        <v>28</v>
      </c>
      <c r="B64" s="15">
        <v>41649.6</v>
      </c>
      <c r="C64" s="15">
        <v>43935.6</v>
      </c>
      <c r="D64" s="15">
        <v>47944.4</v>
      </c>
      <c r="E64" s="15">
        <f>SUM(B64:D64)</f>
        <v>133529.6</v>
      </c>
      <c r="F64" s="15">
        <v>45995.6</v>
      </c>
      <c r="G64" s="19">
        <v>46918.4</v>
      </c>
      <c r="H64" s="15">
        <v>47197</v>
      </c>
      <c r="I64" s="15">
        <f>SUM(F64:H64)</f>
        <v>140111</v>
      </c>
      <c r="J64" s="15">
        <v>45905.9</v>
      </c>
      <c r="K64" s="15">
        <v>46255.4</v>
      </c>
      <c r="L64" s="15">
        <v>45701.4</v>
      </c>
      <c r="M64" s="67">
        <f>SUM(J64:L64)</f>
        <v>137862.7</v>
      </c>
      <c r="N64" s="15">
        <v>45265.1</v>
      </c>
      <c r="O64" s="15">
        <v>46024.1</v>
      </c>
      <c r="P64" s="15">
        <v>47717.8</v>
      </c>
      <c r="Q64" s="67">
        <f>SUM(N64:P64)</f>
        <v>139007</v>
      </c>
    </row>
    <row r="65" spans="1:17" ht="12.75">
      <c r="A65" s="17" t="s">
        <v>1</v>
      </c>
      <c r="B65" s="15">
        <v>801.9</v>
      </c>
      <c r="C65" s="15">
        <v>1075.5</v>
      </c>
      <c r="D65" s="15">
        <v>1142.2</v>
      </c>
      <c r="E65" s="15">
        <f aca="true" t="shared" si="13" ref="E65:E83">SUM(B65:D65)</f>
        <v>3019.6000000000004</v>
      </c>
      <c r="F65" s="15">
        <v>675.2</v>
      </c>
      <c r="G65" s="19">
        <v>730.5</v>
      </c>
      <c r="H65" s="15">
        <v>802.4</v>
      </c>
      <c r="I65" s="15">
        <f aca="true" t="shared" si="14" ref="I65:I83">SUM(F65:H65)</f>
        <v>2208.1</v>
      </c>
      <c r="J65" s="15">
        <v>598.8</v>
      </c>
      <c r="K65" s="15">
        <v>798.2</v>
      </c>
      <c r="L65" s="15">
        <v>746.8</v>
      </c>
      <c r="M65" s="67">
        <f aca="true" t="shared" si="15" ref="M65:M83">SUM(J65:L65)</f>
        <v>2143.8</v>
      </c>
      <c r="N65" s="15">
        <v>891.5</v>
      </c>
      <c r="O65" s="15">
        <v>1145.8</v>
      </c>
      <c r="P65" s="15">
        <v>757</v>
      </c>
      <c r="Q65" s="67">
        <f aca="true" t="shared" si="16" ref="Q65:Q83">SUM(N65:P65)</f>
        <v>2794.3</v>
      </c>
    </row>
    <row r="66" spans="1:17" ht="12.75">
      <c r="A66" s="3" t="s">
        <v>46</v>
      </c>
      <c r="B66" s="15">
        <v>13.8</v>
      </c>
      <c r="C66" s="15">
        <v>4.5</v>
      </c>
      <c r="D66" s="15">
        <v>5.5</v>
      </c>
      <c r="E66" s="15">
        <f t="shared" si="13"/>
        <v>23.8</v>
      </c>
      <c r="F66" s="15">
        <v>4.5</v>
      </c>
      <c r="G66" s="19">
        <v>3.2</v>
      </c>
      <c r="H66" s="15">
        <v>1.4</v>
      </c>
      <c r="I66" s="15">
        <f t="shared" si="14"/>
        <v>9.1</v>
      </c>
      <c r="J66" s="15">
        <v>0.2</v>
      </c>
      <c r="K66" s="15">
        <v>0.1</v>
      </c>
      <c r="L66" s="15">
        <v>1.2</v>
      </c>
      <c r="M66" s="67">
        <f t="shared" si="15"/>
        <v>1.5</v>
      </c>
      <c r="N66" s="15">
        <v>0.1</v>
      </c>
      <c r="O66" s="15">
        <v>0</v>
      </c>
      <c r="P66" s="15">
        <v>0.5</v>
      </c>
      <c r="Q66" s="67">
        <f t="shared" si="16"/>
        <v>0.6</v>
      </c>
    </row>
    <row r="67" spans="1:17" ht="12.75">
      <c r="A67" s="17" t="s">
        <v>2</v>
      </c>
      <c r="B67" s="15">
        <v>5</v>
      </c>
      <c r="C67" s="15">
        <v>4.3</v>
      </c>
      <c r="D67" s="15">
        <v>9.2</v>
      </c>
      <c r="E67" s="15">
        <f t="shared" si="13"/>
        <v>18.5</v>
      </c>
      <c r="F67" s="15">
        <v>3.7</v>
      </c>
      <c r="G67" s="19">
        <v>3.6</v>
      </c>
      <c r="H67" s="15">
        <v>2.6</v>
      </c>
      <c r="I67" s="15">
        <f t="shared" si="14"/>
        <v>9.9</v>
      </c>
      <c r="J67" s="15">
        <v>1.5</v>
      </c>
      <c r="K67" s="15">
        <v>2.7</v>
      </c>
      <c r="L67" s="15">
        <v>14.3</v>
      </c>
      <c r="M67" s="67">
        <f t="shared" si="15"/>
        <v>18.5</v>
      </c>
      <c r="N67" s="15">
        <v>10</v>
      </c>
      <c r="O67" s="15">
        <v>3.8</v>
      </c>
      <c r="P67" s="15">
        <v>7.4</v>
      </c>
      <c r="Q67" s="67">
        <f t="shared" si="16"/>
        <v>21.200000000000003</v>
      </c>
    </row>
    <row r="68" spans="1:17" ht="12.75">
      <c r="A68" s="3" t="s">
        <v>3</v>
      </c>
      <c r="B68" s="15">
        <v>7</v>
      </c>
      <c r="C68" s="15">
        <v>20.9</v>
      </c>
      <c r="D68" s="15">
        <v>12.5</v>
      </c>
      <c r="E68" s="15">
        <f t="shared" si="13"/>
        <v>40.4</v>
      </c>
      <c r="F68" s="15">
        <v>19</v>
      </c>
      <c r="G68" s="19">
        <v>21.6</v>
      </c>
      <c r="H68" s="15">
        <v>19.7</v>
      </c>
      <c r="I68" s="15">
        <f t="shared" si="14"/>
        <v>60.3</v>
      </c>
      <c r="J68" s="15">
        <v>14</v>
      </c>
      <c r="K68" s="15">
        <v>9.1</v>
      </c>
      <c r="L68" s="15">
        <v>12.3</v>
      </c>
      <c r="M68" s="67">
        <f t="shared" si="15"/>
        <v>35.400000000000006</v>
      </c>
      <c r="N68" s="15">
        <v>2.5</v>
      </c>
      <c r="O68" s="15">
        <v>3.5</v>
      </c>
      <c r="P68" s="15">
        <v>16.6</v>
      </c>
      <c r="Q68" s="67">
        <f t="shared" si="16"/>
        <v>22.6</v>
      </c>
    </row>
    <row r="69" spans="1:17" ht="12.75">
      <c r="A69" s="3" t="s">
        <v>4</v>
      </c>
      <c r="B69" s="19">
        <v>128</v>
      </c>
      <c r="C69" s="19">
        <v>127.2</v>
      </c>
      <c r="D69" s="19">
        <v>125.8</v>
      </c>
      <c r="E69" s="15">
        <f t="shared" si="13"/>
        <v>381</v>
      </c>
      <c r="F69" s="15">
        <v>117.3</v>
      </c>
      <c r="G69" s="19">
        <v>120.5</v>
      </c>
      <c r="H69" s="15">
        <v>80.8</v>
      </c>
      <c r="I69" s="15">
        <f t="shared" si="14"/>
        <v>318.6</v>
      </c>
      <c r="J69" s="15">
        <v>122.2</v>
      </c>
      <c r="K69" s="15">
        <v>79.3</v>
      </c>
      <c r="L69" s="15">
        <v>64.5</v>
      </c>
      <c r="M69" s="67">
        <f t="shared" si="15"/>
        <v>266</v>
      </c>
      <c r="N69" s="15">
        <v>74.9</v>
      </c>
      <c r="O69" s="15">
        <v>79.1</v>
      </c>
      <c r="P69" s="15">
        <v>214.3</v>
      </c>
      <c r="Q69" s="67">
        <f t="shared" si="16"/>
        <v>368.3</v>
      </c>
    </row>
    <row r="70" spans="1:17" ht="12.75">
      <c r="A70" s="17" t="s">
        <v>5</v>
      </c>
      <c r="B70" s="15">
        <v>38.1</v>
      </c>
      <c r="C70" s="15">
        <v>43</v>
      </c>
      <c r="D70" s="15">
        <v>77.2</v>
      </c>
      <c r="E70" s="15">
        <f t="shared" si="13"/>
        <v>158.3</v>
      </c>
      <c r="F70" s="15">
        <v>52.9</v>
      </c>
      <c r="G70" s="19">
        <v>76.6</v>
      </c>
      <c r="H70" s="15">
        <v>1151.1</v>
      </c>
      <c r="I70" s="15">
        <f t="shared" si="14"/>
        <v>1280.6</v>
      </c>
      <c r="J70" s="15">
        <v>28</v>
      </c>
      <c r="K70" s="15">
        <v>8.4</v>
      </c>
      <c r="L70" s="15">
        <v>59.3</v>
      </c>
      <c r="M70" s="67">
        <f t="shared" si="15"/>
        <v>95.69999999999999</v>
      </c>
      <c r="N70" s="15">
        <v>33.5</v>
      </c>
      <c r="O70" s="15">
        <v>129</v>
      </c>
      <c r="P70" s="15">
        <v>42.2</v>
      </c>
      <c r="Q70" s="67">
        <f t="shared" si="16"/>
        <v>204.7</v>
      </c>
    </row>
    <row r="71" spans="1:17" ht="12.75">
      <c r="A71" s="3" t="s">
        <v>6</v>
      </c>
      <c r="B71" s="15">
        <v>1098.7</v>
      </c>
      <c r="C71" s="15">
        <v>715.8</v>
      </c>
      <c r="D71" s="15">
        <v>1150.6</v>
      </c>
      <c r="E71" s="15">
        <f t="shared" si="13"/>
        <v>2965.1</v>
      </c>
      <c r="F71" s="15">
        <v>842.6</v>
      </c>
      <c r="G71" s="19">
        <v>839.2</v>
      </c>
      <c r="H71" s="15">
        <v>1008.5</v>
      </c>
      <c r="I71" s="15">
        <f t="shared" si="14"/>
        <v>2690.3</v>
      </c>
      <c r="J71" s="15">
        <v>1316.2</v>
      </c>
      <c r="K71" s="15">
        <v>1215.6</v>
      </c>
      <c r="L71" s="15">
        <v>1136.4</v>
      </c>
      <c r="M71" s="67">
        <f t="shared" si="15"/>
        <v>3668.2000000000003</v>
      </c>
      <c r="N71" s="15">
        <v>1190.1</v>
      </c>
      <c r="O71" s="15">
        <v>1270.7</v>
      </c>
      <c r="P71" s="15">
        <v>1405.2</v>
      </c>
      <c r="Q71" s="67">
        <f t="shared" si="16"/>
        <v>3866</v>
      </c>
    </row>
    <row r="72" spans="1:17" ht="12.75">
      <c r="A72" s="3" t="s">
        <v>7</v>
      </c>
      <c r="B72" s="19">
        <v>0.1</v>
      </c>
      <c r="C72" s="19">
        <v>0.3</v>
      </c>
      <c r="D72" s="19">
        <v>0.3</v>
      </c>
      <c r="E72" s="15">
        <f t="shared" si="13"/>
        <v>0.7</v>
      </c>
      <c r="F72" s="15">
        <v>1.1</v>
      </c>
      <c r="G72" s="19">
        <v>1</v>
      </c>
      <c r="H72" s="15">
        <v>1</v>
      </c>
      <c r="I72" s="15">
        <f t="shared" si="14"/>
        <v>3.1</v>
      </c>
      <c r="J72" s="15">
        <v>0.8</v>
      </c>
      <c r="K72" s="15">
        <v>1.1</v>
      </c>
      <c r="L72" s="15">
        <v>1.1</v>
      </c>
      <c r="M72" s="67">
        <f t="shared" si="15"/>
        <v>3</v>
      </c>
      <c r="N72" s="15">
        <v>1.5</v>
      </c>
      <c r="O72" s="15">
        <v>0.6</v>
      </c>
      <c r="P72" s="15">
        <v>3.7</v>
      </c>
      <c r="Q72" s="67">
        <f t="shared" si="16"/>
        <v>5.800000000000001</v>
      </c>
    </row>
    <row r="73" spans="1:17" ht="12.75">
      <c r="A73" s="3" t="s">
        <v>8</v>
      </c>
      <c r="B73" s="15">
        <v>905.8</v>
      </c>
      <c r="C73" s="15">
        <v>1256.2</v>
      </c>
      <c r="D73" s="15">
        <v>1189.3</v>
      </c>
      <c r="E73" s="15">
        <f t="shared" si="13"/>
        <v>3351.3</v>
      </c>
      <c r="F73" s="15">
        <v>1072.7</v>
      </c>
      <c r="G73" s="19">
        <v>1050.7</v>
      </c>
      <c r="H73" s="15">
        <v>999.1</v>
      </c>
      <c r="I73" s="15">
        <f t="shared" si="14"/>
        <v>3122.5</v>
      </c>
      <c r="J73" s="15">
        <v>1037.2</v>
      </c>
      <c r="K73" s="15">
        <v>1077</v>
      </c>
      <c r="L73" s="15">
        <v>1190.4</v>
      </c>
      <c r="M73" s="67">
        <f t="shared" si="15"/>
        <v>3304.6</v>
      </c>
      <c r="N73" s="15">
        <v>1212.7</v>
      </c>
      <c r="O73" s="15">
        <v>1099.3</v>
      </c>
      <c r="P73" s="15">
        <v>1139</v>
      </c>
      <c r="Q73" s="67">
        <f t="shared" si="16"/>
        <v>3451</v>
      </c>
    </row>
    <row r="74" spans="1:17" ht="12.75">
      <c r="A74" s="3" t="s">
        <v>9</v>
      </c>
      <c r="B74" s="15">
        <v>600.7</v>
      </c>
      <c r="C74" s="15">
        <v>797.3</v>
      </c>
      <c r="D74" s="15">
        <v>792.2</v>
      </c>
      <c r="E74" s="15">
        <f t="shared" si="13"/>
        <v>2190.2</v>
      </c>
      <c r="F74" s="15">
        <v>841.5</v>
      </c>
      <c r="G74" s="19">
        <v>938</v>
      </c>
      <c r="H74" s="15">
        <v>600.4</v>
      </c>
      <c r="I74" s="15">
        <f t="shared" si="14"/>
        <v>2379.9</v>
      </c>
      <c r="J74" s="15">
        <v>785</v>
      </c>
      <c r="K74" s="15">
        <v>928.1</v>
      </c>
      <c r="L74" s="15">
        <v>596.3</v>
      </c>
      <c r="M74" s="67">
        <f t="shared" si="15"/>
        <v>2309.3999999999996</v>
      </c>
      <c r="N74" s="15">
        <v>424</v>
      </c>
      <c r="O74" s="15">
        <v>398.4</v>
      </c>
      <c r="P74" s="15">
        <v>542.7</v>
      </c>
      <c r="Q74" s="67">
        <f t="shared" si="16"/>
        <v>1365.1</v>
      </c>
    </row>
    <row r="75" spans="1:17" ht="12.75">
      <c r="A75" s="3" t="s">
        <v>10</v>
      </c>
      <c r="B75" s="15">
        <v>8.1</v>
      </c>
      <c r="C75" s="15">
        <v>14.7</v>
      </c>
      <c r="D75" s="15">
        <v>7.9</v>
      </c>
      <c r="E75" s="15">
        <f t="shared" si="13"/>
        <v>30.699999999999996</v>
      </c>
      <c r="F75" s="15">
        <v>8</v>
      </c>
      <c r="G75" s="19">
        <v>3.8</v>
      </c>
      <c r="H75" s="15">
        <v>1.2</v>
      </c>
      <c r="I75" s="15">
        <f t="shared" si="14"/>
        <v>13</v>
      </c>
      <c r="J75" s="15">
        <v>1.5</v>
      </c>
      <c r="K75" s="15">
        <v>3.3</v>
      </c>
      <c r="L75" s="15">
        <v>3.9</v>
      </c>
      <c r="M75" s="67">
        <f t="shared" si="15"/>
        <v>8.7</v>
      </c>
      <c r="N75" s="15">
        <v>2.5</v>
      </c>
      <c r="O75" s="15">
        <v>12</v>
      </c>
      <c r="P75" s="15">
        <v>34.5</v>
      </c>
      <c r="Q75" s="67">
        <f t="shared" si="16"/>
        <v>49</v>
      </c>
    </row>
    <row r="76" spans="1:17" ht="12.75">
      <c r="A76" s="3" t="s">
        <v>11</v>
      </c>
      <c r="B76" s="15">
        <v>168.9</v>
      </c>
      <c r="C76" s="15">
        <v>3.5</v>
      </c>
      <c r="D76" s="15">
        <v>75.7</v>
      </c>
      <c r="E76" s="15">
        <f t="shared" si="13"/>
        <v>248.10000000000002</v>
      </c>
      <c r="F76" s="15">
        <v>0.8</v>
      </c>
      <c r="G76" s="19">
        <v>2.9</v>
      </c>
      <c r="H76" s="15">
        <v>1.1</v>
      </c>
      <c r="I76" s="15">
        <f t="shared" si="14"/>
        <v>4.800000000000001</v>
      </c>
      <c r="J76" s="15">
        <v>1.5</v>
      </c>
      <c r="K76" s="15">
        <v>0.7</v>
      </c>
      <c r="L76" s="15">
        <v>0.7</v>
      </c>
      <c r="M76" s="67">
        <f t="shared" si="15"/>
        <v>2.9000000000000004</v>
      </c>
      <c r="N76" s="15">
        <v>0.4</v>
      </c>
      <c r="O76" s="15">
        <v>8.9</v>
      </c>
      <c r="P76" s="15">
        <v>2</v>
      </c>
      <c r="Q76" s="67">
        <f t="shared" si="16"/>
        <v>11.3</v>
      </c>
    </row>
    <row r="77" spans="1:17" ht="12.75">
      <c r="A77" s="9" t="s">
        <v>12</v>
      </c>
      <c r="B77" s="15">
        <v>576.1</v>
      </c>
      <c r="C77" s="15">
        <v>1060.4</v>
      </c>
      <c r="D77" s="15">
        <v>659.3</v>
      </c>
      <c r="E77" s="15">
        <f t="shared" si="13"/>
        <v>2295.8</v>
      </c>
      <c r="F77" s="15">
        <v>486.1</v>
      </c>
      <c r="G77" s="19">
        <v>510.3</v>
      </c>
      <c r="H77" s="15">
        <v>355.5</v>
      </c>
      <c r="I77" s="15">
        <f t="shared" si="14"/>
        <v>1351.9</v>
      </c>
      <c r="J77" s="15">
        <v>416.7</v>
      </c>
      <c r="K77" s="15">
        <v>462.4</v>
      </c>
      <c r="L77" s="15">
        <v>475.2</v>
      </c>
      <c r="M77" s="67">
        <f t="shared" si="15"/>
        <v>1354.3</v>
      </c>
      <c r="N77" s="15">
        <v>370.7</v>
      </c>
      <c r="O77" s="15">
        <v>699.5</v>
      </c>
      <c r="P77" s="15">
        <v>524.2</v>
      </c>
      <c r="Q77" s="67">
        <f t="shared" si="16"/>
        <v>1594.4</v>
      </c>
    </row>
    <row r="78" spans="1:17" ht="12.75">
      <c r="A78" s="3" t="s">
        <v>13</v>
      </c>
      <c r="B78" s="15">
        <v>0.6</v>
      </c>
      <c r="C78" s="15">
        <v>1.6</v>
      </c>
      <c r="D78" s="15">
        <v>1.6</v>
      </c>
      <c r="E78" s="15">
        <f t="shared" si="13"/>
        <v>3.8000000000000003</v>
      </c>
      <c r="F78" s="15">
        <v>1.3</v>
      </c>
      <c r="G78" s="19">
        <v>1.6</v>
      </c>
      <c r="H78" s="15">
        <v>0.8</v>
      </c>
      <c r="I78" s="15">
        <f t="shared" si="14"/>
        <v>3.7</v>
      </c>
      <c r="J78" s="15">
        <v>2.1</v>
      </c>
      <c r="K78" s="15">
        <v>3.3</v>
      </c>
      <c r="L78" s="15">
        <v>4</v>
      </c>
      <c r="M78" s="67">
        <f t="shared" si="15"/>
        <v>9.4</v>
      </c>
      <c r="N78" s="15">
        <v>2.5</v>
      </c>
      <c r="O78" s="15">
        <v>17.6</v>
      </c>
      <c r="P78" s="15">
        <v>15.1</v>
      </c>
      <c r="Q78" s="67">
        <f t="shared" si="16"/>
        <v>35.2</v>
      </c>
    </row>
    <row r="79" spans="1:17" ht="12.75">
      <c r="A79" s="3" t="s">
        <v>14</v>
      </c>
      <c r="B79" s="15">
        <v>28.3</v>
      </c>
      <c r="C79" s="15">
        <v>42.3</v>
      </c>
      <c r="D79" s="15">
        <v>118.1</v>
      </c>
      <c r="E79" s="15" t="str">
        <f>N62</f>
        <v>Robo ya 4</v>
      </c>
      <c r="F79" s="15">
        <v>90.4</v>
      </c>
      <c r="G79" s="19">
        <v>87</v>
      </c>
      <c r="H79" s="15">
        <v>31.8</v>
      </c>
      <c r="I79" s="15">
        <f t="shared" si="14"/>
        <v>209.20000000000002</v>
      </c>
      <c r="J79" s="15">
        <v>232.7</v>
      </c>
      <c r="K79" s="15">
        <v>199.8</v>
      </c>
      <c r="L79" s="15">
        <v>5</v>
      </c>
      <c r="M79" s="67">
        <f t="shared" si="15"/>
        <v>437.5</v>
      </c>
      <c r="N79" s="15">
        <v>3.6</v>
      </c>
      <c r="O79" s="15">
        <v>7.5</v>
      </c>
      <c r="P79" s="15">
        <v>99.3</v>
      </c>
      <c r="Q79" s="67">
        <f t="shared" si="16"/>
        <v>110.39999999999999</v>
      </c>
    </row>
    <row r="80" spans="1:17" ht="12.75">
      <c r="A80" s="9" t="s">
        <v>15</v>
      </c>
      <c r="B80" s="15">
        <v>11.9</v>
      </c>
      <c r="C80" s="15">
        <v>3.3</v>
      </c>
      <c r="D80" s="15">
        <v>8.9</v>
      </c>
      <c r="E80" s="15">
        <f t="shared" si="13"/>
        <v>24.1</v>
      </c>
      <c r="F80" s="15">
        <v>6.7</v>
      </c>
      <c r="G80" s="19">
        <v>3.9</v>
      </c>
      <c r="H80" s="15">
        <v>15.4</v>
      </c>
      <c r="I80" s="15">
        <f t="shared" si="14"/>
        <v>26</v>
      </c>
      <c r="J80" s="15">
        <v>12.9</v>
      </c>
      <c r="K80" s="15">
        <v>7.7</v>
      </c>
      <c r="L80" s="15">
        <v>18.5</v>
      </c>
      <c r="M80" s="67">
        <f t="shared" si="15"/>
        <v>39.1</v>
      </c>
      <c r="N80" s="15">
        <v>12.3</v>
      </c>
      <c r="O80" s="15">
        <v>6.1</v>
      </c>
      <c r="P80" s="15">
        <v>5.1</v>
      </c>
      <c r="Q80" s="67">
        <f t="shared" si="16"/>
        <v>23.5</v>
      </c>
    </row>
    <row r="81" spans="1:17" ht="12.75">
      <c r="A81" s="9" t="s">
        <v>16</v>
      </c>
      <c r="B81" s="15">
        <v>49.6</v>
      </c>
      <c r="C81" s="15">
        <v>3.7</v>
      </c>
      <c r="D81" s="15">
        <v>2.6</v>
      </c>
      <c r="E81" s="15">
        <f t="shared" si="13"/>
        <v>55.900000000000006</v>
      </c>
      <c r="F81" s="15">
        <v>4.5</v>
      </c>
      <c r="G81" s="19">
        <v>2.4</v>
      </c>
      <c r="H81" s="15">
        <v>149.1</v>
      </c>
      <c r="I81" s="15">
        <f t="shared" si="14"/>
        <v>156</v>
      </c>
      <c r="J81" s="15">
        <v>0.9</v>
      </c>
      <c r="K81" s="15">
        <v>1.2</v>
      </c>
      <c r="L81" s="15">
        <v>2.6</v>
      </c>
      <c r="M81" s="67">
        <f t="shared" si="15"/>
        <v>4.7</v>
      </c>
      <c r="N81" s="15">
        <v>0.6</v>
      </c>
      <c r="O81" s="15">
        <v>13.9</v>
      </c>
      <c r="P81" s="15">
        <v>4.2</v>
      </c>
      <c r="Q81" s="67">
        <f t="shared" si="16"/>
        <v>18.7</v>
      </c>
    </row>
    <row r="82" spans="1:17" ht="12.75">
      <c r="A82" s="3" t="s">
        <v>17</v>
      </c>
      <c r="B82" s="15">
        <v>2053.7</v>
      </c>
      <c r="C82" s="15">
        <v>2000.5</v>
      </c>
      <c r="D82" s="15">
        <v>2327.2</v>
      </c>
      <c r="E82" s="15">
        <f t="shared" si="13"/>
        <v>6381.4</v>
      </c>
      <c r="F82" s="15">
        <v>1859.5</v>
      </c>
      <c r="G82" s="19">
        <v>1911.5</v>
      </c>
      <c r="H82" s="15">
        <v>1773</v>
      </c>
      <c r="I82" s="15">
        <f t="shared" si="14"/>
        <v>5544</v>
      </c>
      <c r="J82" s="15">
        <v>1780.6</v>
      </c>
      <c r="K82" s="15">
        <v>1932</v>
      </c>
      <c r="L82" s="15">
        <v>1778.8</v>
      </c>
      <c r="M82" s="67">
        <f t="shared" si="15"/>
        <v>5491.4</v>
      </c>
      <c r="N82" s="15">
        <v>2129.7</v>
      </c>
      <c r="O82" s="15">
        <v>2009.3</v>
      </c>
      <c r="P82" s="15">
        <v>1814.4</v>
      </c>
      <c r="Q82" s="67">
        <f t="shared" si="16"/>
        <v>5953.4</v>
      </c>
    </row>
    <row r="83" spans="1:17" ht="12.75">
      <c r="A83" s="3" t="s">
        <v>18</v>
      </c>
      <c r="B83" s="15">
        <v>14.6</v>
      </c>
      <c r="C83" s="15">
        <v>16.3</v>
      </c>
      <c r="D83" s="15">
        <v>21.9</v>
      </c>
      <c r="E83" s="15">
        <f t="shared" si="13"/>
        <v>52.8</v>
      </c>
      <c r="F83" s="15">
        <v>13.3</v>
      </c>
      <c r="G83" s="19">
        <v>15.8</v>
      </c>
      <c r="H83" s="15">
        <v>13</v>
      </c>
      <c r="I83" s="15">
        <f t="shared" si="14"/>
        <v>42.1</v>
      </c>
      <c r="J83" s="15">
        <v>16.1</v>
      </c>
      <c r="K83" s="15">
        <v>21</v>
      </c>
      <c r="L83" s="15">
        <v>16.4</v>
      </c>
      <c r="M83" s="67">
        <f t="shared" si="15"/>
        <v>53.5</v>
      </c>
      <c r="N83" s="15">
        <v>20.7</v>
      </c>
      <c r="O83" s="15">
        <v>31.8</v>
      </c>
      <c r="P83" s="15">
        <v>49.9</v>
      </c>
      <c r="Q83" s="67">
        <f t="shared" si="16"/>
        <v>102.4</v>
      </c>
    </row>
    <row r="84" spans="1:17" ht="12.75">
      <c r="A84" s="4" t="s">
        <v>48</v>
      </c>
      <c r="B84" s="40">
        <f aca="true" t="shared" si="17" ref="B84:P84">SUM(B64:B83)</f>
        <v>48160.49999999999</v>
      </c>
      <c r="C84" s="40">
        <v>51126.9</v>
      </c>
      <c r="D84" s="40">
        <v>55672.4</v>
      </c>
      <c r="E84" s="40">
        <f t="shared" si="17"/>
        <v>154771.09999999998</v>
      </c>
      <c r="F84" s="40">
        <f t="shared" si="17"/>
        <v>52096.7</v>
      </c>
      <c r="G84" s="40">
        <f t="shared" si="17"/>
        <v>53242.5</v>
      </c>
      <c r="H84" s="40">
        <f t="shared" si="17"/>
        <v>54204.9</v>
      </c>
      <c r="I84" s="40">
        <f t="shared" si="17"/>
        <v>159544.1</v>
      </c>
      <c r="J84" s="40">
        <f t="shared" si="17"/>
        <v>52274.79999999999</v>
      </c>
      <c r="K84" s="40">
        <f t="shared" si="17"/>
        <v>53006.399999999994</v>
      </c>
      <c r="L84" s="40">
        <f t="shared" si="17"/>
        <v>51829.10000000001</v>
      </c>
      <c r="M84" s="40">
        <f t="shared" si="17"/>
        <v>157110.30000000002</v>
      </c>
      <c r="N84" s="40">
        <f t="shared" si="17"/>
        <v>51648.89999999999</v>
      </c>
      <c r="O84" s="40">
        <f t="shared" si="17"/>
        <v>52960.90000000001</v>
      </c>
      <c r="P84" s="40">
        <f t="shared" si="17"/>
        <v>54395.09999999999</v>
      </c>
      <c r="Q84" s="40">
        <f>SUM(Q64:Q83)</f>
        <v>159004.9</v>
      </c>
    </row>
    <row r="85" spans="1:17" ht="12.75" customHeight="1">
      <c r="A85" s="45" t="s">
        <v>66</v>
      </c>
      <c r="B85" s="12">
        <v>136.9</v>
      </c>
      <c r="C85" s="12">
        <v>164.8</v>
      </c>
      <c r="D85" s="12">
        <v>164.7</v>
      </c>
      <c r="E85" s="12">
        <f>SUM(B85:D85)</f>
        <v>466.40000000000003</v>
      </c>
      <c r="F85" s="12">
        <v>164.758334</v>
      </c>
      <c r="G85" s="12">
        <v>164.8</v>
      </c>
      <c r="H85" s="12">
        <v>164.8</v>
      </c>
      <c r="I85" s="12">
        <f>SUM(F85:H85)</f>
        <v>494.358334</v>
      </c>
      <c r="J85" s="12">
        <v>164.8</v>
      </c>
      <c r="K85" s="12">
        <v>164.8</v>
      </c>
      <c r="L85" s="12">
        <v>164.8</v>
      </c>
      <c r="M85" s="67">
        <f>SUM(J85:L85)</f>
        <v>494.40000000000003</v>
      </c>
      <c r="N85" s="12">
        <v>1346.2</v>
      </c>
      <c r="O85" s="12">
        <v>164.8</v>
      </c>
      <c r="P85" s="12">
        <v>164.8</v>
      </c>
      <c r="Q85" s="67">
        <f>SUM(N85:P85)</f>
        <v>1675.8</v>
      </c>
    </row>
    <row r="86" spans="1:17" ht="12.75">
      <c r="A86" s="4" t="s">
        <v>56</v>
      </c>
      <c r="B86" s="63">
        <f>B84-B85</f>
        <v>48023.59999999999</v>
      </c>
      <c r="C86" s="63">
        <v>50962.1</v>
      </c>
      <c r="D86" s="63">
        <v>55507.7</v>
      </c>
      <c r="E86" s="63">
        <f aca="true" t="shared" si="18" ref="E86:P86">+E84-E85</f>
        <v>154304.69999999998</v>
      </c>
      <c r="F86" s="63">
        <f t="shared" si="18"/>
        <v>51931.941666</v>
      </c>
      <c r="G86" s="63">
        <f t="shared" si="18"/>
        <v>53077.7</v>
      </c>
      <c r="H86" s="63">
        <f t="shared" si="18"/>
        <v>54040.1</v>
      </c>
      <c r="I86" s="40">
        <f t="shared" si="18"/>
        <v>159049.74166600002</v>
      </c>
      <c r="J86" s="40">
        <f t="shared" si="18"/>
        <v>52109.999999999985</v>
      </c>
      <c r="K86" s="40">
        <f t="shared" si="18"/>
        <v>52841.59999999999</v>
      </c>
      <c r="L86" s="40">
        <f t="shared" si="18"/>
        <v>51664.30000000001</v>
      </c>
      <c r="M86" s="40">
        <f t="shared" si="18"/>
        <v>156615.90000000002</v>
      </c>
      <c r="N86" s="40">
        <f t="shared" si="18"/>
        <v>50302.69999999999</v>
      </c>
      <c r="O86" s="40">
        <f t="shared" si="18"/>
        <v>52796.100000000006</v>
      </c>
      <c r="P86" s="40">
        <f t="shared" si="18"/>
        <v>54230.29999999999</v>
      </c>
      <c r="Q86" s="40">
        <f>+Q84-Q85</f>
        <v>157329.1</v>
      </c>
    </row>
    <row r="87" spans="1:17" ht="12.75">
      <c r="A87" s="3" t="s">
        <v>62</v>
      </c>
      <c r="B87" s="35">
        <v>0</v>
      </c>
      <c r="C87" s="35">
        <v>0</v>
      </c>
      <c r="D87" s="35">
        <v>0</v>
      </c>
      <c r="E87" s="35">
        <f>SUM(B87:D87)</f>
        <v>0</v>
      </c>
      <c r="F87" s="35">
        <v>0</v>
      </c>
      <c r="G87" s="35">
        <v>0</v>
      </c>
      <c r="H87" s="35">
        <v>2310.9</v>
      </c>
      <c r="I87" s="35">
        <f>SUM(F87:H87)</f>
        <v>2310.9</v>
      </c>
      <c r="J87" s="35">
        <v>1759.6</v>
      </c>
      <c r="K87" s="35">
        <v>1632.4</v>
      </c>
      <c r="L87" s="35">
        <v>1847.3</v>
      </c>
      <c r="M87" s="7">
        <f>SUM(J87:L87)</f>
        <v>5239.3</v>
      </c>
      <c r="N87" s="35">
        <v>1907.8</v>
      </c>
      <c r="O87" s="35">
        <v>782.2</v>
      </c>
      <c r="P87" s="35">
        <v>2575.8</v>
      </c>
      <c r="Q87" s="7">
        <f>SUM(N87:P87)</f>
        <v>5265.8</v>
      </c>
    </row>
    <row r="88" spans="1:17" ht="12.75">
      <c r="A88" s="4" t="s">
        <v>63</v>
      </c>
      <c r="B88" s="11">
        <f>B86+B87</f>
        <v>48023.59999999999</v>
      </c>
      <c r="C88" s="11">
        <f aca="true" t="shared" si="19" ref="C88:P88">C86+C87</f>
        <v>50962.1</v>
      </c>
      <c r="D88" s="11">
        <f t="shared" si="19"/>
        <v>55507.7</v>
      </c>
      <c r="E88" s="11">
        <f t="shared" si="19"/>
        <v>154304.69999999998</v>
      </c>
      <c r="F88" s="11">
        <f t="shared" si="19"/>
        <v>51931.941666</v>
      </c>
      <c r="G88" s="11">
        <f t="shared" si="19"/>
        <v>53077.7</v>
      </c>
      <c r="H88" s="11">
        <f t="shared" si="19"/>
        <v>56351</v>
      </c>
      <c r="I88" s="11">
        <f t="shared" si="19"/>
        <v>161360.641666</v>
      </c>
      <c r="J88" s="11">
        <f t="shared" si="19"/>
        <v>53869.599999999984</v>
      </c>
      <c r="K88" s="11">
        <f t="shared" si="19"/>
        <v>54473.99999999999</v>
      </c>
      <c r="L88" s="11">
        <f t="shared" si="19"/>
        <v>53511.60000000001</v>
      </c>
      <c r="M88" s="11">
        <f t="shared" si="19"/>
        <v>161855.2</v>
      </c>
      <c r="N88" s="11">
        <f t="shared" si="19"/>
        <v>52210.49999999999</v>
      </c>
      <c r="O88" s="11">
        <f t="shared" si="19"/>
        <v>53578.3</v>
      </c>
      <c r="P88" s="11">
        <f t="shared" si="19"/>
        <v>56806.09999999999</v>
      </c>
      <c r="Q88" s="11">
        <f>Q86+Q87</f>
        <v>162594.9</v>
      </c>
    </row>
    <row r="89" ht="12.75">
      <c r="A89" s="96" t="s">
        <v>67</v>
      </c>
    </row>
    <row r="92" spans="1:17" ht="12.75" customHeight="1">
      <c r="A92" s="5" t="s">
        <v>68</v>
      </c>
      <c r="M92" s="2"/>
      <c r="Q92" s="2" t="s">
        <v>30</v>
      </c>
    </row>
    <row r="93" spans="1:17" ht="12.75" customHeight="1">
      <c r="A93" s="122" t="s">
        <v>69</v>
      </c>
      <c r="B93" s="123" t="s">
        <v>58</v>
      </c>
      <c r="C93" s="124"/>
      <c r="D93" s="124"/>
      <c r="E93" s="125"/>
      <c r="F93" s="70" t="s">
        <v>64</v>
      </c>
      <c r="G93" s="71"/>
      <c r="H93" s="71"/>
      <c r="I93" s="72"/>
      <c r="J93" s="69" t="s">
        <v>53</v>
      </c>
      <c r="K93" s="69"/>
      <c r="L93" s="69"/>
      <c r="M93" s="69"/>
      <c r="N93" s="69" t="s">
        <v>54</v>
      </c>
      <c r="O93" s="69"/>
      <c r="P93" s="69"/>
      <c r="Q93" s="69"/>
    </row>
    <row r="94" spans="1:17" ht="12.75" customHeight="1">
      <c r="A94" s="122"/>
      <c r="B94" s="64" t="s">
        <v>44</v>
      </c>
      <c r="C94" s="64" t="s">
        <v>42</v>
      </c>
      <c r="D94" s="64" t="s">
        <v>41</v>
      </c>
      <c r="E94" s="64" t="s">
        <v>31</v>
      </c>
      <c r="F94" s="64" t="s">
        <v>27</v>
      </c>
      <c r="G94" s="64" t="s">
        <v>39</v>
      </c>
      <c r="H94" s="64" t="s">
        <v>38</v>
      </c>
      <c r="I94" s="64" t="s">
        <v>31</v>
      </c>
      <c r="J94" s="64" t="s">
        <v>37</v>
      </c>
      <c r="K94" s="64" t="s">
        <v>36</v>
      </c>
      <c r="L94" s="64" t="s">
        <v>35</v>
      </c>
      <c r="M94" s="64" t="s">
        <v>31</v>
      </c>
      <c r="N94" s="64" t="s">
        <v>34</v>
      </c>
      <c r="O94" s="64" t="s">
        <v>33</v>
      </c>
      <c r="P94" s="64" t="s">
        <v>32</v>
      </c>
      <c r="Q94" s="64" t="s">
        <v>31</v>
      </c>
    </row>
    <row r="95" spans="1:17" ht="12.75">
      <c r="A95" s="83" t="s">
        <v>70</v>
      </c>
      <c r="B95" s="33">
        <v>25084.4</v>
      </c>
      <c r="C95" s="33">
        <v>21096.6</v>
      </c>
      <c r="D95" s="33">
        <v>36872.4</v>
      </c>
      <c r="E95" s="33">
        <v>83053.4</v>
      </c>
      <c r="F95" s="33">
        <v>28722.7</v>
      </c>
      <c r="G95" s="33">
        <v>25517.2</v>
      </c>
      <c r="H95" s="33">
        <v>38756.5</v>
      </c>
      <c r="I95" s="68">
        <v>92996.4</v>
      </c>
      <c r="J95" s="68">
        <v>28731.7</v>
      </c>
      <c r="K95" s="68">
        <v>26619.1</v>
      </c>
      <c r="L95" s="68">
        <v>40572.4</v>
      </c>
      <c r="M95" s="68">
        <v>95923.2</v>
      </c>
      <c r="N95" s="68">
        <v>28575</v>
      </c>
      <c r="O95" s="68">
        <v>25170.4</v>
      </c>
      <c r="P95" s="68">
        <v>44918.5</v>
      </c>
      <c r="Q95" s="68">
        <v>98663.9</v>
      </c>
    </row>
    <row r="96" spans="1:17" ht="22.5">
      <c r="A96" s="47" t="s">
        <v>66</v>
      </c>
      <c r="B96" s="43">
        <v>0</v>
      </c>
      <c r="C96" s="43">
        <v>565.3583333333333</v>
      </c>
      <c r="D96" s="44">
        <v>565.4</v>
      </c>
      <c r="E96" s="44">
        <v>1130.7583333333332</v>
      </c>
      <c r="F96" s="44">
        <v>0</v>
      </c>
      <c r="G96" s="44">
        <v>565.4</v>
      </c>
      <c r="H96" s="44">
        <v>565.4</v>
      </c>
      <c r="I96" s="44">
        <v>1130.8</v>
      </c>
      <c r="J96" s="44">
        <v>565.4</v>
      </c>
      <c r="K96" s="44">
        <v>565.4</v>
      </c>
      <c r="L96" s="44">
        <v>565.4</v>
      </c>
      <c r="M96" s="12">
        <v>1696.2</v>
      </c>
      <c r="N96" s="44">
        <v>1296.9</v>
      </c>
      <c r="O96" s="44">
        <v>565.4</v>
      </c>
      <c r="P96" s="44">
        <v>565.4</v>
      </c>
      <c r="Q96" s="12">
        <v>2427.7</v>
      </c>
    </row>
    <row r="97" spans="1:17" ht="12.75">
      <c r="A97" s="83" t="s">
        <v>71</v>
      </c>
      <c r="B97" s="21">
        <v>25084.4</v>
      </c>
      <c r="C97" s="21">
        <v>20531.241666666665</v>
      </c>
      <c r="D97" s="21">
        <v>36307</v>
      </c>
      <c r="E97" s="21">
        <v>81922.64166666666</v>
      </c>
      <c r="F97" s="21">
        <v>28722.7</v>
      </c>
      <c r="G97" s="21">
        <v>24951.8</v>
      </c>
      <c r="H97" s="21">
        <v>38191.1</v>
      </c>
      <c r="I97" s="40">
        <v>91865.6</v>
      </c>
      <c r="J97" s="40">
        <v>28166.3</v>
      </c>
      <c r="K97" s="40">
        <v>26053.7</v>
      </c>
      <c r="L97" s="40">
        <v>40007</v>
      </c>
      <c r="M97" s="40">
        <v>94227</v>
      </c>
      <c r="N97" s="40">
        <v>27278.1</v>
      </c>
      <c r="O97" s="40">
        <v>24605</v>
      </c>
      <c r="P97" s="40">
        <v>44353.1</v>
      </c>
      <c r="Q97" s="40">
        <v>96236.2</v>
      </c>
    </row>
    <row r="98" spans="1:17" ht="12.75">
      <c r="A98" s="96" t="s">
        <v>57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</sheetData>
  <sheetProtection/>
  <mergeCells count="17">
    <mergeCell ref="A93:A94"/>
    <mergeCell ref="B93:E93"/>
    <mergeCell ref="N2:Q2"/>
    <mergeCell ref="N31:Q31"/>
    <mergeCell ref="N62:Q62"/>
    <mergeCell ref="A2:A3"/>
    <mergeCell ref="B2:E2"/>
    <mergeCell ref="F2:I2"/>
    <mergeCell ref="J2:M2"/>
    <mergeCell ref="A31:A32"/>
    <mergeCell ref="B31:E31"/>
    <mergeCell ref="F31:I31"/>
    <mergeCell ref="J31:M31"/>
    <mergeCell ref="A62:A63"/>
    <mergeCell ref="B62:E62"/>
    <mergeCell ref="F62:I62"/>
    <mergeCell ref="J62:M6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headerFooter alignWithMargins="0">
    <oddHeader>&amp;C&amp;"Arial,Bold"&amp;12TANZANIA REVENUE AUTHORITY
Actual Revenue Collections (Quarterly)  for 2003/04 By Region</oddHeader>
  </headerFooter>
  <rowBreaks count="1" manualBreakCount="1">
    <brk id="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User1</cp:lastModifiedBy>
  <cp:lastPrinted>2009-04-29T14:57:41Z</cp:lastPrinted>
  <dcterms:created xsi:type="dcterms:W3CDTF">2005-05-16T04:25:43Z</dcterms:created>
  <dcterms:modified xsi:type="dcterms:W3CDTF">2015-11-10T08:04:57Z</dcterms:modified>
  <cp:category/>
  <cp:version/>
  <cp:contentType/>
  <cp:contentStatus/>
</cp:coreProperties>
</file>