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7935" tabRatio="604" activeTab="0"/>
  </bookViews>
  <sheets>
    <sheet name="Dept-00-01" sheetId="1" r:id="rId1"/>
    <sheet name="TaxItem-00-01" sheetId="2" r:id="rId2"/>
    <sheet name="Reg-00-01" sheetId="3" r:id="rId3"/>
  </sheets>
  <definedNames/>
  <calcPr fullCalcOnLoad="1"/>
</workbook>
</file>

<file path=xl/sharedStrings.xml><?xml version="1.0" encoding="utf-8"?>
<sst xmlns="http://schemas.openxmlformats.org/spreadsheetml/2006/main" count="328" uniqueCount="153">
  <si>
    <t>VAT</t>
  </si>
  <si>
    <t>GRAND TOTAL</t>
  </si>
  <si>
    <t>July</t>
  </si>
  <si>
    <t>August</t>
  </si>
  <si>
    <t>September</t>
  </si>
  <si>
    <t>1st Quarter</t>
  </si>
  <si>
    <t>REGION</t>
  </si>
  <si>
    <t>Arusha</t>
  </si>
  <si>
    <t>Coast</t>
  </si>
  <si>
    <t>Dodoma</t>
  </si>
  <si>
    <t>Iringa</t>
  </si>
  <si>
    <t>Kagera</t>
  </si>
  <si>
    <t>Kigoma</t>
  </si>
  <si>
    <t>Kilimanjaro</t>
  </si>
  <si>
    <t>Lindi</t>
  </si>
  <si>
    <t>Mara</t>
  </si>
  <si>
    <t>Mbeya</t>
  </si>
  <si>
    <t>Morogoro</t>
  </si>
  <si>
    <t>Mtwara</t>
  </si>
  <si>
    <t>Mwanza</t>
  </si>
  <si>
    <t>Ruvuma</t>
  </si>
  <si>
    <t>Shinyanga</t>
  </si>
  <si>
    <t>Singida</t>
  </si>
  <si>
    <t>Tabora</t>
  </si>
  <si>
    <t>Tanga</t>
  </si>
  <si>
    <t>Rukwa</t>
  </si>
  <si>
    <t>Income Tax Department</t>
  </si>
  <si>
    <t>NON-TAX  REVENUE</t>
  </si>
  <si>
    <t xml:space="preserve">Auction Sales </t>
  </si>
  <si>
    <t>Transit Fees</t>
  </si>
  <si>
    <t>Sales of Stores</t>
  </si>
  <si>
    <t>Printing &amp; Publications</t>
  </si>
  <si>
    <t>Customs Warehouse Rent</t>
  </si>
  <si>
    <t>Customs Agency Fees</t>
  </si>
  <si>
    <t>Other Collections</t>
  </si>
  <si>
    <t>October</t>
  </si>
  <si>
    <t>November</t>
  </si>
  <si>
    <t>December</t>
  </si>
  <si>
    <t>2nd Quarter</t>
  </si>
  <si>
    <t>January</t>
  </si>
  <si>
    <t>February</t>
  </si>
  <si>
    <t>March</t>
  </si>
  <si>
    <t>3rd Quarter</t>
  </si>
  <si>
    <t>VAT Department</t>
  </si>
  <si>
    <t>Destination inspection fees</t>
  </si>
  <si>
    <t>TZS in Millions</t>
  </si>
  <si>
    <t>Dar es Salaam</t>
  </si>
  <si>
    <t>Add: Treasury Voucher</t>
  </si>
  <si>
    <t>Less: Transfers to refunds A/C &amp; VETA</t>
  </si>
  <si>
    <t>Total</t>
  </si>
  <si>
    <t>April</t>
  </si>
  <si>
    <t>May</t>
  </si>
  <si>
    <t>June</t>
  </si>
  <si>
    <t>4th Quarter</t>
  </si>
  <si>
    <t>Energy Fund</t>
  </si>
  <si>
    <t>TOTAL (GROSS)</t>
  </si>
  <si>
    <t>TOTAL (NET)</t>
  </si>
  <si>
    <t>Source: Tanzania Revenue Authority</t>
  </si>
  <si>
    <t>KIPENGELE CHA KODI</t>
  </si>
  <si>
    <t>Idara ya Kodi ya Mapato</t>
  </si>
  <si>
    <t>Makampuni yenye Dhima ya Ukomo</t>
  </si>
  <si>
    <t>Mashirika ya Umma</t>
  </si>
  <si>
    <t>IWatu binafsi</t>
  </si>
  <si>
    <t>Kodi ya Zuio(RMD)</t>
  </si>
  <si>
    <t>Kodi ya Faida ya ziada</t>
  </si>
  <si>
    <t>Usafiri</t>
  </si>
  <si>
    <t>Makusanyo Mbalimbali</t>
  </si>
  <si>
    <t>Kodi ya zuio( Bidhaa na Huduma)</t>
  </si>
  <si>
    <t>Kodi ya Zuio - Kamisheni ya Bima</t>
  </si>
  <si>
    <t>Kodi ya zuio- Riba ya Benki</t>
  </si>
  <si>
    <t>Kodi ya Pango</t>
  </si>
  <si>
    <t>Jumla Ndogo</t>
  </si>
  <si>
    <t>Kodi ya Mapato ya Mshahara</t>
  </si>
  <si>
    <t xml:space="preserve"> Kodi ya Ujuzi na Maendeleo</t>
  </si>
  <si>
    <t>JUMLA (GHAFI)</t>
  </si>
  <si>
    <t>Ondoa: Hamisho kwenda Akaunti ya Marejesho &amp; VETA</t>
  </si>
  <si>
    <t>Chanzo : Mamlaka ya Mapato Tanzania</t>
  </si>
  <si>
    <t>Ushuru wa bidhaa- wa Ndani</t>
  </si>
  <si>
    <t>Bia</t>
  </si>
  <si>
    <t>Sigara</t>
  </si>
  <si>
    <t>JUMLA ( HALISI)</t>
  </si>
  <si>
    <t>Vinywaji baridi</t>
  </si>
  <si>
    <t>Spiriti/Konyagi</t>
  </si>
  <si>
    <t>Simu ya kiganjani</t>
  </si>
  <si>
    <t>Mifuko ya plastiki</t>
  </si>
  <si>
    <t>Mvinyo</t>
  </si>
  <si>
    <t>Bidhaa nyinginezo</t>
  </si>
  <si>
    <t>Petroli</t>
  </si>
  <si>
    <t>Viwanda vya nguo</t>
  </si>
  <si>
    <t>Sabuni mbalimbali</t>
  </si>
  <si>
    <t>Sukari</t>
  </si>
  <si>
    <t xml:space="preserve">Kodi nyinginezo-Leseni </t>
  </si>
  <si>
    <t>Gharama za kusafiri</t>
  </si>
  <si>
    <t>Kodi za Magari</t>
  </si>
  <si>
    <t>Ushuru wa stempu</t>
  </si>
  <si>
    <t>JUMLA (HALISI)</t>
  </si>
  <si>
    <t>Ongeza: Vocha ya Hazina</t>
  </si>
  <si>
    <t>JUMLA KUU</t>
  </si>
  <si>
    <t>Chanzo: Mamlaka ya Mapato Tanzania</t>
  </si>
  <si>
    <t>Idara ya Forodha na Ushuru</t>
  </si>
  <si>
    <t>Ushuru- Bidhaa zinazoingia</t>
  </si>
  <si>
    <t>Ushuru- Petroli</t>
  </si>
  <si>
    <t>Gharama nyinginezo za kuingiza bidhaa</t>
  </si>
  <si>
    <t>Ushuru wa kusafirisha bidhaa</t>
  </si>
  <si>
    <t>Mapato yasiyotozwa Kodi</t>
  </si>
  <si>
    <t>Ondoa : Hamisho kwenda Akaunti ya Marejesho  &amp; VETA</t>
  </si>
  <si>
    <t>Robo ya 1</t>
  </si>
  <si>
    <t>Robo ya 2</t>
  </si>
  <si>
    <t>Robo ya 3</t>
  </si>
  <si>
    <t>Robo ya 4</t>
  </si>
  <si>
    <t>Julai</t>
  </si>
  <si>
    <t>Agosti</t>
  </si>
  <si>
    <t>Septemba</t>
  </si>
  <si>
    <t>Jumla</t>
  </si>
  <si>
    <t>Oktoba</t>
  </si>
  <si>
    <t>Novemba</t>
  </si>
  <si>
    <t>Desemba</t>
  </si>
  <si>
    <t>Januari</t>
  </si>
  <si>
    <t>Februari</t>
  </si>
  <si>
    <t xml:space="preserve">Machi </t>
  </si>
  <si>
    <t>Aprili</t>
  </si>
  <si>
    <t>Juni</t>
  </si>
  <si>
    <t>Mei</t>
  </si>
  <si>
    <t>Augusti</t>
  </si>
  <si>
    <t>Machi</t>
  </si>
  <si>
    <t>Kodi ya Uwindaji</t>
  </si>
  <si>
    <t>Kodi ya Ongezeko la faida</t>
  </si>
  <si>
    <t>Mapato yasiyotozwa kodi</t>
  </si>
  <si>
    <t>VAT Petroli</t>
  </si>
  <si>
    <t>Kodi ya mafuta/ Ushuru wa barabara</t>
  </si>
  <si>
    <t>VAT- ya Ndani</t>
  </si>
  <si>
    <t xml:space="preserve"> Idara ya VAT</t>
  </si>
  <si>
    <t>Makusanyo halisi ya mapato kiidara kwa kila robo ya mwaka 2000/01</t>
  </si>
  <si>
    <t>IDARA</t>
  </si>
  <si>
    <t>Robo ya Kwanza</t>
  </si>
  <si>
    <t>Robo ya pili</t>
  </si>
  <si>
    <t>Robo ya Tatu</t>
  </si>
  <si>
    <t>Robo ya Nne</t>
  </si>
  <si>
    <t>ShT Milioni</t>
  </si>
  <si>
    <t>Kodi ya Mapato</t>
  </si>
  <si>
    <t>Ushuru na Forodha</t>
  </si>
  <si>
    <t>Ondoa: Hamisho kwenda Akaunti ya marejesho &amp; VETA</t>
  </si>
  <si>
    <t>Ongeza: Vocha za Hazina</t>
  </si>
  <si>
    <t>Kodi ya Usafirishaji kwa meli</t>
  </si>
  <si>
    <t>Hawala za Serikali</t>
  </si>
  <si>
    <t>Ushuru wa kuingiza bidhaa</t>
  </si>
  <si>
    <t>ShT  Milioni</t>
  </si>
  <si>
    <t xml:space="preserve">Idara ya Ushuru na Forodha </t>
  </si>
  <si>
    <t>MKOA</t>
  </si>
  <si>
    <t>Pwani</t>
  </si>
  <si>
    <t>Robo ya Pili</t>
  </si>
  <si>
    <t>Ongeza: vocha za Hazina</t>
  </si>
  <si>
    <t>VAT bidhaa zinazoingia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</si>
</sst>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#,##0.0_ ;[Red]\-#,##0.0\ "/>
    <numFmt numFmtId="175" formatCode="_(* #,##0.0_);_(* \(#,##0.0\);_(* &quot;-&quot;??_);_(@_)"/>
    <numFmt numFmtId="176" formatCode="_-* #,##0.0_-;\-* #,##0.0_-;_-* &quot;-&quot;?_-;_-@_-"/>
    <numFmt numFmtId="177" formatCode="#,##0_ ;\-#,##0\ "/>
    <numFmt numFmtId="178" formatCode="#,##0.0_ ;\-#,##0.0\ "/>
    <numFmt numFmtId="179" formatCode="_-* #,##0_-;\-* #,##0_-;_-* &quot;-&quot;?_-;_-@_-"/>
    <numFmt numFmtId="180" formatCode="#,##0.0"/>
    <numFmt numFmtId="181" formatCode="_(* #,##0.0_);_(* \(#,##0.0\);_(* &quot;-&quot;?_);_(@_)"/>
    <numFmt numFmtId="182" formatCode="#,##0.0;[Red]#,##0.0"/>
    <numFmt numFmtId="183" formatCode="0.0"/>
    <numFmt numFmtId="184" formatCode="0.0%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2" fontId="0" fillId="0" borderId="10" xfId="42" applyNumberFormat="1" applyFont="1" applyBorder="1" applyAlignment="1">
      <alignment vertical="center"/>
    </xf>
    <xf numFmtId="172" fontId="0" fillId="0" borderId="10" xfId="42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42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17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4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0" fontId="0" fillId="0" borderId="0" xfId="59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 wrapText="1"/>
    </xf>
    <xf numFmtId="176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35" borderId="14" xfId="0" applyFont="1" applyFill="1" applyBorder="1" applyAlignment="1" quotePrefix="1">
      <alignment horizontal="right"/>
    </xf>
    <xf numFmtId="0" fontId="0" fillId="35" borderId="10" xfId="0" applyFont="1" applyFill="1" applyBorder="1" applyAlignment="1" quotePrefix="1">
      <alignment horizontal="right"/>
    </xf>
    <xf numFmtId="0" fontId="0" fillId="35" borderId="10" xfId="0" applyFont="1" applyFill="1" applyBorder="1" applyAlignment="1">
      <alignment horizontal="centerContinuous"/>
    </xf>
    <xf numFmtId="172" fontId="0" fillId="35" borderId="10" xfId="42" applyNumberFormat="1" applyFont="1" applyFill="1" applyBorder="1" applyAlignment="1" quotePrefix="1">
      <alignment horizontal="right"/>
    </xf>
    <xf numFmtId="172" fontId="0" fillId="0" borderId="14" xfId="42" applyNumberFormat="1" applyFont="1" applyBorder="1" applyAlignment="1" quotePrefix="1">
      <alignment horizontal="right"/>
    </xf>
    <xf numFmtId="172" fontId="0" fillId="0" borderId="10" xfId="42" applyNumberFormat="1" applyFont="1" applyBorder="1" applyAlignment="1" quotePrefix="1">
      <alignment horizontal="right"/>
    </xf>
    <xf numFmtId="0" fontId="0" fillId="0" borderId="10" xfId="0" applyFont="1" applyBorder="1" applyAlignment="1">
      <alignment horizontal="left"/>
    </xf>
    <xf numFmtId="43" fontId="0" fillId="0" borderId="10" xfId="42" applyFont="1" applyBorder="1" applyAlignment="1">
      <alignment/>
    </xf>
    <xf numFmtId="172" fontId="0" fillId="0" borderId="14" xfId="42" applyNumberFormat="1" applyFont="1" applyBorder="1" applyAlignment="1">
      <alignment horizontal="right"/>
    </xf>
    <xf numFmtId="172" fontId="4" fillId="0" borderId="10" xfId="0" applyNumberFormat="1" applyFont="1" applyBorder="1" applyAlignment="1">
      <alignment/>
    </xf>
    <xf numFmtId="172" fontId="4" fillId="0" borderId="10" xfId="42" applyNumberFormat="1" applyFont="1" applyBorder="1" applyAlignment="1">
      <alignment/>
    </xf>
    <xf numFmtId="0" fontId="0" fillId="0" borderId="10" xfId="0" applyFont="1" applyBorder="1" applyAlignment="1">
      <alignment horizontal="left" wrapText="1"/>
    </xf>
    <xf numFmtId="43" fontId="0" fillId="35" borderId="14" xfId="42" applyFont="1" applyFill="1" applyBorder="1" applyAlignment="1" quotePrefix="1">
      <alignment horizontal="right"/>
    </xf>
    <xf numFmtId="182" fontId="0" fillId="35" borderId="10" xfId="0" applyNumberFormat="1" applyFont="1" applyFill="1" applyBorder="1" applyAlignment="1" quotePrefix="1">
      <alignment horizontal="right"/>
    </xf>
    <xf numFmtId="172" fontId="4" fillId="0" borderId="14" xfId="42" applyNumberFormat="1" applyFont="1" applyBorder="1" applyAlignment="1">
      <alignment horizontal="right"/>
    </xf>
    <xf numFmtId="172" fontId="4" fillId="0" borderId="10" xfId="42" applyNumberFormat="1" applyFont="1" applyBorder="1" applyAlignment="1">
      <alignment horizontal="right"/>
    </xf>
    <xf numFmtId="172" fontId="0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vertical="top" wrapText="1"/>
    </xf>
    <xf numFmtId="172" fontId="4" fillId="0" borderId="14" xfId="42" applyNumberFormat="1" applyFont="1" applyBorder="1" applyAlignment="1" quotePrefix="1">
      <alignment horizontal="right"/>
    </xf>
    <xf numFmtId="172" fontId="4" fillId="0" borderId="10" xfId="42" applyNumberFormat="1" applyFont="1" applyBorder="1" applyAlignment="1" quotePrefix="1">
      <alignment horizontal="right"/>
    </xf>
    <xf numFmtId="172" fontId="0" fillId="0" borderId="14" xfId="42" applyNumberFormat="1" applyFont="1" applyBorder="1" applyAlignment="1">
      <alignment/>
    </xf>
    <xf numFmtId="172" fontId="4" fillId="0" borderId="14" xfId="42" applyNumberFormat="1" applyFont="1" applyBorder="1" applyAlignment="1">
      <alignment/>
    </xf>
    <xf numFmtId="176" fontId="0" fillId="0" borderId="10" xfId="42" applyNumberFormat="1" applyFont="1" applyBorder="1" applyAlignment="1" quotePrefix="1">
      <alignment horizontal="right"/>
    </xf>
    <xf numFmtId="176" fontId="4" fillId="0" borderId="10" xfId="42" applyNumberFormat="1" applyFont="1" applyBorder="1" applyAlignment="1" quotePrefix="1">
      <alignment horizontal="right"/>
    </xf>
    <xf numFmtId="176" fontId="0" fillId="0" borderId="10" xfId="42" applyNumberFormat="1" applyFont="1" applyBorder="1" applyAlignment="1">
      <alignment horizontal="right"/>
    </xf>
    <xf numFmtId="1" fontId="0" fillId="35" borderId="10" xfId="0" applyNumberFormat="1" applyFont="1" applyFill="1" applyBorder="1" applyAlignment="1">
      <alignment horizontal="center"/>
    </xf>
    <xf numFmtId="172" fontId="0" fillId="0" borderId="10" xfId="42" applyNumberFormat="1" applyFont="1" applyFill="1" applyBorder="1" applyAlignment="1" quotePrefix="1">
      <alignment horizontal="right"/>
    </xf>
    <xf numFmtId="43" fontId="0" fillId="0" borderId="10" xfId="42" applyFont="1" applyFill="1" applyBorder="1" applyAlignment="1">
      <alignment horizontal="center"/>
    </xf>
    <xf numFmtId="176" fontId="4" fillId="0" borderId="10" xfId="42" applyNumberFormat="1" applyFont="1" applyBorder="1" applyAlignment="1">
      <alignment/>
    </xf>
    <xf numFmtId="0" fontId="0" fillId="36" borderId="0" xfId="0" applyFont="1" applyFill="1" applyAlignment="1">
      <alignment/>
    </xf>
    <xf numFmtId="0" fontId="7" fillId="0" borderId="10" xfId="0" applyFont="1" applyBorder="1" applyAlignment="1">
      <alignment wrapText="1"/>
    </xf>
    <xf numFmtId="172" fontId="4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quotePrefix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34.00390625" style="2" customWidth="1"/>
    <col min="2" max="4" width="11.7109375" style="2" customWidth="1"/>
    <col min="5" max="5" width="11.57421875" style="2" customWidth="1"/>
    <col min="6" max="8" width="11.7109375" style="2" customWidth="1"/>
    <col min="9" max="9" width="12.57421875" style="2" customWidth="1"/>
    <col min="10" max="17" width="11.7109375" style="2" customWidth="1"/>
    <col min="18" max="16384" width="9.140625" style="2" customWidth="1"/>
  </cols>
  <sheetData>
    <row r="1" spans="1:17" ht="15.75">
      <c r="A1" s="1" t="s">
        <v>132</v>
      </c>
      <c r="Q1" s="3" t="s">
        <v>138</v>
      </c>
    </row>
    <row r="2" spans="1:17" ht="12.75" customHeight="1">
      <c r="A2" s="83" t="s">
        <v>133</v>
      </c>
      <c r="B2" s="84" t="s">
        <v>134</v>
      </c>
      <c r="C2" s="85"/>
      <c r="D2" s="85"/>
      <c r="E2" s="86"/>
      <c r="F2" s="82" t="s">
        <v>135</v>
      </c>
      <c r="G2" s="82"/>
      <c r="H2" s="82"/>
      <c r="I2" s="82"/>
      <c r="J2" s="82" t="s">
        <v>136</v>
      </c>
      <c r="K2" s="82"/>
      <c r="L2" s="82"/>
      <c r="M2" s="82"/>
      <c r="N2" s="82" t="s">
        <v>137</v>
      </c>
      <c r="O2" s="82"/>
      <c r="P2" s="82"/>
      <c r="Q2" s="82"/>
    </row>
    <row r="3" spans="1:17" ht="15" customHeight="1">
      <c r="A3" s="83"/>
      <c r="B3" s="5" t="s">
        <v>110</v>
      </c>
      <c r="C3" s="6" t="s">
        <v>111</v>
      </c>
      <c r="D3" s="6" t="s">
        <v>112</v>
      </c>
      <c r="E3" s="7" t="s">
        <v>113</v>
      </c>
      <c r="F3" s="8" t="s">
        <v>114</v>
      </c>
      <c r="G3" s="8" t="s">
        <v>115</v>
      </c>
      <c r="H3" s="8" t="s">
        <v>116</v>
      </c>
      <c r="I3" s="4" t="s">
        <v>113</v>
      </c>
      <c r="J3" s="9" t="s">
        <v>117</v>
      </c>
      <c r="K3" s="9" t="s">
        <v>118</v>
      </c>
      <c r="L3" s="9" t="s">
        <v>124</v>
      </c>
      <c r="M3" s="4" t="s">
        <v>113</v>
      </c>
      <c r="N3" s="9" t="s">
        <v>120</v>
      </c>
      <c r="O3" s="9" t="s">
        <v>122</v>
      </c>
      <c r="P3" s="9" t="s">
        <v>121</v>
      </c>
      <c r="Q3" s="10" t="s">
        <v>113</v>
      </c>
    </row>
    <row r="4" spans="1:17" ht="15" customHeight="1">
      <c r="A4" s="11" t="s">
        <v>139</v>
      </c>
      <c r="B4" s="12">
        <v>12081.934697380004</v>
      </c>
      <c r="C4" s="12">
        <v>16817.6</v>
      </c>
      <c r="D4" s="12">
        <v>25026.2</v>
      </c>
      <c r="E4" s="12">
        <f>SUM(B4:D4)</f>
        <v>53925.73469738</v>
      </c>
      <c r="F4" s="13">
        <v>15468.3</v>
      </c>
      <c r="G4" s="13">
        <v>15554.37</v>
      </c>
      <c r="H4" s="13">
        <v>20485.5</v>
      </c>
      <c r="I4" s="13">
        <f>SUM(F4:H4)</f>
        <v>51508.17</v>
      </c>
      <c r="J4" s="13">
        <v>17393.57</v>
      </c>
      <c r="K4" s="13">
        <v>14584.911999999997</v>
      </c>
      <c r="L4" s="13">
        <v>22257.18</v>
      </c>
      <c r="M4" s="14">
        <f>SUM(J4:L4)</f>
        <v>54235.662</v>
      </c>
      <c r="N4" s="13">
        <v>15679.13</v>
      </c>
      <c r="O4" s="13">
        <v>16446.14</v>
      </c>
      <c r="P4" s="13">
        <v>24605.569</v>
      </c>
      <c r="Q4" s="14">
        <f>SUM(N4:P4)</f>
        <v>56730.83899999999</v>
      </c>
    </row>
    <row r="5" spans="1:17" ht="15" customHeight="1">
      <c r="A5" s="11" t="s">
        <v>0</v>
      </c>
      <c r="B5" s="12">
        <v>17967.70298187</v>
      </c>
      <c r="C5" s="12">
        <v>17657.9</v>
      </c>
      <c r="D5" s="12">
        <v>18815.3</v>
      </c>
      <c r="E5" s="12">
        <f>SUM(B5:D5)</f>
        <v>54440.90298187001</v>
      </c>
      <c r="F5" s="13">
        <v>21055.8</v>
      </c>
      <c r="G5" s="13">
        <v>20376.22</v>
      </c>
      <c r="H5" s="13">
        <v>19509.9</v>
      </c>
      <c r="I5" s="13">
        <f>SUM(F5:H5)</f>
        <v>60941.920000000006</v>
      </c>
      <c r="J5" s="13">
        <v>20236.36</v>
      </c>
      <c r="K5" s="13">
        <v>18536.45</v>
      </c>
      <c r="L5" s="13">
        <v>18942.65</v>
      </c>
      <c r="M5" s="14">
        <f aca="true" t="shared" si="0" ref="M5:M10">SUM(J5:L5)</f>
        <v>57715.46</v>
      </c>
      <c r="N5" s="13">
        <v>21454.920999999995</v>
      </c>
      <c r="O5" s="13">
        <v>18734.87</v>
      </c>
      <c r="P5" s="13">
        <v>17832.68</v>
      </c>
      <c r="Q5" s="14">
        <f>SUM(N5:P5)</f>
        <v>58022.471</v>
      </c>
    </row>
    <row r="6" spans="1:17" ht="15" customHeight="1">
      <c r="A6" s="11" t="s">
        <v>140</v>
      </c>
      <c r="B6" s="12">
        <v>34271.345466470004</v>
      </c>
      <c r="C6" s="12">
        <v>36456.1</v>
      </c>
      <c r="D6" s="12">
        <v>35995.3</v>
      </c>
      <c r="E6" s="12">
        <f>SUM(B6:D6)</f>
        <v>106722.74546647</v>
      </c>
      <c r="F6" s="13">
        <v>35652.5</v>
      </c>
      <c r="G6" s="13">
        <v>35477.7</v>
      </c>
      <c r="H6" s="13">
        <v>35827.4</v>
      </c>
      <c r="I6" s="13">
        <f>SUM(F6:H6)</f>
        <v>106957.6</v>
      </c>
      <c r="J6" s="13">
        <v>35122.49</v>
      </c>
      <c r="K6" s="13">
        <v>32218.7</v>
      </c>
      <c r="L6" s="13">
        <v>33123.333999999995</v>
      </c>
      <c r="M6" s="14">
        <f t="shared" si="0"/>
        <v>100464.524</v>
      </c>
      <c r="N6" s="13">
        <v>31622.389</v>
      </c>
      <c r="O6" s="13">
        <v>33956.380999999994</v>
      </c>
      <c r="P6" s="13">
        <v>34082.34</v>
      </c>
      <c r="Q6" s="14">
        <f>SUM(N6:P6)</f>
        <v>99661.10999999999</v>
      </c>
    </row>
    <row r="7" spans="1:17" ht="15" customHeight="1">
      <c r="A7" s="15" t="s">
        <v>74</v>
      </c>
      <c r="B7" s="16">
        <f>SUM(B4:B6)</f>
        <v>64320.983145720005</v>
      </c>
      <c r="C7" s="16">
        <f>SUM(C4:C6)</f>
        <v>70931.6</v>
      </c>
      <c r="D7" s="16">
        <f>SUM(D4:D6)</f>
        <v>79836.8</v>
      </c>
      <c r="E7" s="16">
        <f aca="true" t="shared" si="1" ref="E7:P7">SUM(E4:E6)</f>
        <v>215089.38314572</v>
      </c>
      <c r="F7" s="16">
        <f t="shared" si="1"/>
        <v>72176.6</v>
      </c>
      <c r="G7" s="16">
        <f t="shared" si="1"/>
        <v>71408.29000000001</v>
      </c>
      <c r="H7" s="16">
        <f t="shared" si="1"/>
        <v>75822.8</v>
      </c>
      <c r="I7" s="16">
        <f t="shared" si="1"/>
        <v>219407.69</v>
      </c>
      <c r="J7" s="16">
        <f t="shared" si="1"/>
        <v>72752.42</v>
      </c>
      <c r="K7" s="16">
        <f t="shared" si="1"/>
        <v>65340.06199999999</v>
      </c>
      <c r="L7" s="16">
        <f t="shared" si="1"/>
        <v>74323.16399999999</v>
      </c>
      <c r="M7" s="16">
        <f t="shared" si="1"/>
        <v>212415.646</v>
      </c>
      <c r="N7" s="16">
        <f t="shared" si="1"/>
        <v>68756.43999999999</v>
      </c>
      <c r="O7" s="16">
        <f t="shared" si="1"/>
        <v>69137.39099999999</v>
      </c>
      <c r="P7" s="16">
        <f t="shared" si="1"/>
        <v>76520.58899999999</v>
      </c>
      <c r="Q7" s="16">
        <f>SUM(Q4:Q6)</f>
        <v>214414.41999999998</v>
      </c>
    </row>
    <row r="8" spans="1:17" ht="15" customHeight="1">
      <c r="A8" s="17" t="s">
        <v>141</v>
      </c>
      <c r="B8" s="12">
        <v>641.9</v>
      </c>
      <c r="C8" s="12">
        <v>787.5</v>
      </c>
      <c r="D8" s="12">
        <v>2729.8</v>
      </c>
      <c r="E8" s="12">
        <f>SUM(B8:D8)</f>
        <v>4159.200000000001</v>
      </c>
      <c r="F8" s="12">
        <v>2729.7</v>
      </c>
      <c r="G8" s="12">
        <v>2729.7</v>
      </c>
      <c r="H8" s="12">
        <v>2729.7</v>
      </c>
      <c r="I8" s="12">
        <f>SUM(F8:H8)</f>
        <v>8189.099999999999</v>
      </c>
      <c r="J8" s="12">
        <v>2995.72</v>
      </c>
      <c r="K8" s="12">
        <v>1229.7</v>
      </c>
      <c r="L8" s="12">
        <v>2729.7</v>
      </c>
      <c r="M8" s="14">
        <f t="shared" si="0"/>
        <v>6955.12</v>
      </c>
      <c r="N8" s="12">
        <v>2729.7</v>
      </c>
      <c r="O8" s="12">
        <v>2729.7</v>
      </c>
      <c r="P8" s="12">
        <v>2729.7</v>
      </c>
      <c r="Q8" s="14">
        <f>SUM(N8:P8)</f>
        <v>8189.099999999999</v>
      </c>
    </row>
    <row r="9" spans="1:17" ht="15" customHeight="1">
      <c r="A9" s="15" t="s">
        <v>95</v>
      </c>
      <c r="B9" s="16">
        <f>B7-B8</f>
        <v>63679.083145720004</v>
      </c>
      <c r="C9" s="16">
        <f aca="true" t="shared" si="2" ref="C9:P9">+C7-C8</f>
        <v>70144.1</v>
      </c>
      <c r="D9" s="16">
        <f t="shared" si="2"/>
        <v>77107</v>
      </c>
      <c r="E9" s="16">
        <f t="shared" si="2"/>
        <v>210930.18314572</v>
      </c>
      <c r="F9" s="16">
        <f t="shared" si="2"/>
        <v>69446.90000000001</v>
      </c>
      <c r="G9" s="16">
        <f t="shared" si="2"/>
        <v>68678.59000000001</v>
      </c>
      <c r="H9" s="16">
        <f t="shared" si="2"/>
        <v>73093.1</v>
      </c>
      <c r="I9" s="16">
        <f t="shared" si="2"/>
        <v>211218.59</v>
      </c>
      <c r="J9" s="16">
        <f t="shared" si="2"/>
        <v>69756.7</v>
      </c>
      <c r="K9" s="16">
        <f t="shared" si="2"/>
        <v>64110.361999999994</v>
      </c>
      <c r="L9" s="16">
        <f t="shared" si="2"/>
        <v>71593.46399999999</v>
      </c>
      <c r="M9" s="16">
        <f t="shared" si="2"/>
        <v>205460.526</v>
      </c>
      <c r="N9" s="16">
        <f t="shared" si="2"/>
        <v>66026.73999999999</v>
      </c>
      <c r="O9" s="16">
        <f t="shared" si="2"/>
        <v>66407.69099999999</v>
      </c>
      <c r="P9" s="16">
        <f t="shared" si="2"/>
        <v>73790.889</v>
      </c>
      <c r="Q9" s="16">
        <f>+Q7-Q8</f>
        <v>206225.31999999998</v>
      </c>
    </row>
    <row r="10" spans="1:17" ht="15" customHeight="1">
      <c r="A10" s="11" t="s">
        <v>142</v>
      </c>
      <c r="B10" s="12">
        <v>0</v>
      </c>
      <c r="C10" s="12">
        <v>0</v>
      </c>
      <c r="D10" s="12">
        <v>0</v>
      </c>
      <c r="E10" s="12">
        <f>SUM(B10:D10)</f>
        <v>0</v>
      </c>
      <c r="F10" s="13">
        <v>0</v>
      </c>
      <c r="G10" s="13">
        <v>0</v>
      </c>
      <c r="H10" s="13">
        <v>0</v>
      </c>
      <c r="I10" s="13">
        <f>SUM(F10:H10)</f>
        <v>0</v>
      </c>
      <c r="J10" s="13">
        <v>0</v>
      </c>
      <c r="K10" s="13">
        <v>0</v>
      </c>
      <c r="L10" s="13">
        <v>0</v>
      </c>
      <c r="M10" s="14">
        <f t="shared" si="0"/>
        <v>0</v>
      </c>
      <c r="N10" s="13">
        <v>0</v>
      </c>
      <c r="O10" s="13">
        <v>0</v>
      </c>
      <c r="P10" s="13">
        <v>0</v>
      </c>
      <c r="Q10" s="14">
        <f>SUM(N10:P10)</f>
        <v>0</v>
      </c>
    </row>
    <row r="11" spans="1:17" s="19" customFormat="1" ht="15" customHeight="1">
      <c r="A11" s="15" t="s">
        <v>97</v>
      </c>
      <c r="B11" s="18">
        <f aca="true" t="shared" si="3" ref="B11:L11">B9+B10</f>
        <v>63679.083145720004</v>
      </c>
      <c r="C11" s="18">
        <f t="shared" si="3"/>
        <v>70144.1</v>
      </c>
      <c r="D11" s="18">
        <f t="shared" si="3"/>
        <v>77107</v>
      </c>
      <c r="E11" s="18">
        <f t="shared" si="3"/>
        <v>210930.18314572</v>
      </c>
      <c r="F11" s="18">
        <f t="shared" si="3"/>
        <v>69446.90000000001</v>
      </c>
      <c r="G11" s="18">
        <f t="shared" si="3"/>
        <v>68678.59000000001</v>
      </c>
      <c r="H11" s="18">
        <f t="shared" si="3"/>
        <v>73093.1</v>
      </c>
      <c r="I11" s="18">
        <f t="shared" si="3"/>
        <v>211218.59</v>
      </c>
      <c r="J11" s="18">
        <f t="shared" si="3"/>
        <v>69756.7</v>
      </c>
      <c r="K11" s="18">
        <f t="shared" si="3"/>
        <v>64110.361999999994</v>
      </c>
      <c r="L11" s="18">
        <f t="shared" si="3"/>
        <v>71593.46399999999</v>
      </c>
      <c r="M11" s="18">
        <f>M9+M10</f>
        <v>205460.526</v>
      </c>
      <c r="N11" s="18">
        <f>N9+N10</f>
        <v>66026.73999999999</v>
      </c>
      <c r="O11" s="18">
        <f>O9+O10</f>
        <v>66407.69099999999</v>
      </c>
      <c r="P11" s="18">
        <f>P9+P10</f>
        <v>73790.889</v>
      </c>
      <c r="Q11" s="18">
        <f>Q9+Q10</f>
        <v>206225.31999999998</v>
      </c>
    </row>
    <row r="12" spans="1:2" ht="12.75">
      <c r="A12" s="79" t="s">
        <v>98</v>
      </c>
      <c r="B12" s="21"/>
    </row>
    <row r="13" spans="1:8" ht="12.75">
      <c r="A13" s="22"/>
      <c r="B13" s="23"/>
      <c r="E13" s="24"/>
      <c r="H13" s="23"/>
    </row>
    <row r="14" spans="2:8" ht="12.75">
      <c r="B14" s="24"/>
      <c r="C14" s="23"/>
      <c r="D14" s="23"/>
      <c r="E14" s="25"/>
      <c r="H14" s="26"/>
    </row>
    <row r="15" ht="12.75">
      <c r="C15" s="27"/>
    </row>
    <row r="16" spans="2:8" ht="12.75">
      <c r="B16" s="28"/>
      <c r="C16" s="29"/>
      <c r="D16" s="23"/>
      <c r="E16" s="23"/>
      <c r="H16" s="23"/>
    </row>
    <row r="17" spans="3:5" ht="12.75">
      <c r="C17" s="29"/>
      <c r="D17" s="23"/>
      <c r="E17" s="23"/>
    </row>
    <row r="18" ht="12.75">
      <c r="C18" s="29"/>
    </row>
    <row r="19" spans="3:5" ht="12.75">
      <c r="C19" s="29"/>
      <c r="E19" s="23"/>
    </row>
    <row r="20" spans="3:5" ht="12.75">
      <c r="C20" s="29"/>
      <c r="E20" s="26"/>
    </row>
    <row r="21" spans="3:5" ht="12.75">
      <c r="C21" s="29"/>
      <c r="E21" s="23"/>
    </row>
    <row r="22" ht="12.75">
      <c r="C22" s="29"/>
    </row>
  </sheetData>
  <sheetProtection/>
  <mergeCells count="5">
    <mergeCell ref="N2:Q2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>&amp;C&amp;"Arial,Bold"&amp;12TANZANIA REVENUE AUTHORITY
Actual Revenue Collections (Quarterly) for 2000/01 By Department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96"/>
  <sheetViews>
    <sheetView view="pageBreakPreview" zoomScale="75" zoomScaleSheetLayoutView="75" zoomScalePageLayoutView="0" workbookViewId="0" topLeftCell="A55">
      <selection activeCell="A74" sqref="A74"/>
    </sheetView>
  </sheetViews>
  <sheetFormatPr defaultColWidth="9.140625" defaultRowHeight="12.75"/>
  <cols>
    <col min="1" max="1" width="34.00390625" style="2" customWidth="1"/>
    <col min="2" max="4" width="10.7109375" style="2" customWidth="1"/>
    <col min="5" max="5" width="11.57421875" style="2" customWidth="1"/>
    <col min="6" max="8" width="10.7109375" style="2" customWidth="1"/>
    <col min="9" max="9" width="12.57421875" style="2" customWidth="1"/>
    <col min="10" max="12" width="10.7109375" style="2" customWidth="1"/>
    <col min="13" max="13" width="11.7109375" style="2" customWidth="1"/>
    <col min="14" max="16" width="10.7109375" style="2" customWidth="1"/>
    <col min="17" max="17" width="11.7109375" style="2" customWidth="1"/>
    <col min="18" max="16384" width="9.140625" style="2" customWidth="1"/>
  </cols>
  <sheetData>
    <row r="1" spans="1:17" ht="12.75">
      <c r="A1" s="30" t="s">
        <v>59</v>
      </c>
      <c r="B1" s="31"/>
      <c r="M1" s="3"/>
      <c r="Q1" s="3" t="s">
        <v>146</v>
      </c>
    </row>
    <row r="2" spans="1:17" ht="12.75" customHeight="1">
      <c r="A2" s="88" t="s">
        <v>58</v>
      </c>
      <c r="B2" s="87" t="s">
        <v>106</v>
      </c>
      <c r="C2" s="87"/>
      <c r="D2" s="87"/>
      <c r="E2" s="87"/>
      <c r="F2" s="87" t="s">
        <v>107</v>
      </c>
      <c r="G2" s="87"/>
      <c r="H2" s="87"/>
      <c r="I2" s="87"/>
      <c r="J2" s="87" t="s">
        <v>108</v>
      </c>
      <c r="K2" s="87"/>
      <c r="L2" s="87"/>
      <c r="M2" s="87"/>
      <c r="N2" s="87" t="s">
        <v>109</v>
      </c>
      <c r="O2" s="87"/>
      <c r="P2" s="87"/>
      <c r="Q2" s="87"/>
    </row>
    <row r="3" spans="1:17" ht="12.75" customHeight="1">
      <c r="A3" s="88"/>
      <c r="B3" s="33" t="s">
        <v>110</v>
      </c>
      <c r="C3" s="33" t="s">
        <v>123</v>
      </c>
      <c r="D3" s="33" t="s">
        <v>4</v>
      </c>
      <c r="E3" s="33" t="s">
        <v>113</v>
      </c>
      <c r="F3" s="33" t="s">
        <v>114</v>
      </c>
      <c r="G3" s="33" t="s">
        <v>115</v>
      </c>
      <c r="H3" s="33" t="s">
        <v>116</v>
      </c>
      <c r="I3" s="33" t="s">
        <v>113</v>
      </c>
      <c r="J3" s="33" t="s">
        <v>117</v>
      </c>
      <c r="K3" s="33" t="s">
        <v>118</v>
      </c>
      <c r="L3" s="33" t="s">
        <v>124</v>
      </c>
      <c r="M3" s="33" t="s">
        <v>113</v>
      </c>
      <c r="N3" s="33" t="s">
        <v>120</v>
      </c>
      <c r="O3" s="33" t="s">
        <v>122</v>
      </c>
      <c r="P3" s="33" t="s">
        <v>52</v>
      </c>
      <c r="Q3" s="33"/>
    </row>
    <row r="4" spans="1:17" ht="12.75">
      <c r="A4" s="34" t="s">
        <v>60</v>
      </c>
      <c r="B4" s="35">
        <v>880.9</v>
      </c>
      <c r="C4" s="35">
        <v>954.4</v>
      </c>
      <c r="D4" s="35">
        <v>3973.7</v>
      </c>
      <c r="E4" s="35">
        <f>SUM(B4:D4)</f>
        <v>5809</v>
      </c>
      <c r="F4" s="35">
        <v>1049.3</v>
      </c>
      <c r="G4" s="35">
        <v>909.7</v>
      </c>
      <c r="H4" s="35">
        <v>4995</v>
      </c>
      <c r="I4" s="35">
        <f>SUM(F4:H4)</f>
        <v>6954</v>
      </c>
      <c r="J4" s="35">
        <v>2505.91</v>
      </c>
      <c r="K4" s="35">
        <v>1280.66</v>
      </c>
      <c r="L4" s="35">
        <v>6160.53</v>
      </c>
      <c r="M4" s="35">
        <f>SUM(J4:L4)</f>
        <v>9947.099999999999</v>
      </c>
      <c r="N4" s="35">
        <v>1136.66</v>
      </c>
      <c r="O4" s="35">
        <v>1846.5</v>
      </c>
      <c r="P4" s="35">
        <v>7654.53</v>
      </c>
      <c r="Q4" s="35">
        <f>SUM(N4:P4)</f>
        <v>10637.689999999999</v>
      </c>
    </row>
    <row r="5" spans="1:17" ht="12.75">
      <c r="A5" s="34" t="s">
        <v>61</v>
      </c>
      <c r="B5" s="35">
        <v>108</v>
      </c>
      <c r="C5" s="35">
        <v>197.2</v>
      </c>
      <c r="D5" s="35">
        <v>6227.6</v>
      </c>
      <c r="E5" s="35">
        <f aca="true" t="shared" si="0" ref="E5:E17">SUM(B5:D5)</f>
        <v>6532.8</v>
      </c>
      <c r="F5" s="35">
        <v>538.1</v>
      </c>
      <c r="G5" s="35">
        <v>185.7</v>
      </c>
      <c r="H5" s="35">
        <v>864</v>
      </c>
      <c r="I5" s="35">
        <f aca="true" t="shared" si="1" ref="I5:I18">SUM(F5:H5)</f>
        <v>1587.8</v>
      </c>
      <c r="J5" s="35">
        <v>743.25</v>
      </c>
      <c r="K5" s="35">
        <v>442.24</v>
      </c>
      <c r="L5" s="35">
        <v>847.53</v>
      </c>
      <c r="M5" s="35">
        <f aca="true" t="shared" si="2" ref="M5:M18">SUM(J5:L5)</f>
        <v>2033.02</v>
      </c>
      <c r="N5" s="35">
        <v>595.51</v>
      </c>
      <c r="O5" s="35">
        <v>938.04</v>
      </c>
      <c r="P5" s="35">
        <v>1599.2</v>
      </c>
      <c r="Q5" s="35">
        <f aca="true" t="shared" si="3" ref="Q5:Q18">SUM(N5:P5)</f>
        <v>3132.75</v>
      </c>
    </row>
    <row r="6" spans="1:17" ht="12.75">
      <c r="A6" s="34" t="s">
        <v>62</v>
      </c>
      <c r="B6" s="35">
        <v>675.7</v>
      </c>
      <c r="C6" s="35">
        <v>610.3</v>
      </c>
      <c r="D6" s="35">
        <v>1375.7</v>
      </c>
      <c r="E6" s="35">
        <f t="shared" si="0"/>
        <v>2661.7</v>
      </c>
      <c r="F6" s="35">
        <v>557.1</v>
      </c>
      <c r="G6" s="35">
        <v>549.4</v>
      </c>
      <c r="H6" s="35">
        <v>1396.4</v>
      </c>
      <c r="I6" s="35">
        <f t="shared" si="1"/>
        <v>2502.9</v>
      </c>
      <c r="J6" s="35">
        <v>903.81</v>
      </c>
      <c r="K6" s="35">
        <v>663.18</v>
      </c>
      <c r="L6" s="35">
        <v>2141.15</v>
      </c>
      <c r="M6" s="35">
        <f t="shared" si="2"/>
        <v>3708.14</v>
      </c>
      <c r="N6" s="35">
        <v>1031.21</v>
      </c>
      <c r="O6" s="35">
        <v>968.25</v>
      </c>
      <c r="P6" s="35">
        <v>2053.51</v>
      </c>
      <c r="Q6" s="35">
        <f t="shared" si="3"/>
        <v>4052.9700000000003</v>
      </c>
    </row>
    <row r="7" spans="1:17" ht="12.75">
      <c r="A7" s="34" t="s">
        <v>64</v>
      </c>
      <c r="B7" s="35">
        <v>1409.1</v>
      </c>
      <c r="C7" s="35">
        <v>2033</v>
      </c>
      <c r="D7" s="35">
        <v>69.6</v>
      </c>
      <c r="E7" s="35">
        <f t="shared" si="0"/>
        <v>3511.7</v>
      </c>
      <c r="F7" s="35">
        <v>655</v>
      </c>
      <c r="G7" s="35">
        <v>1796</v>
      </c>
      <c r="H7" s="35">
        <v>233.3</v>
      </c>
      <c r="I7" s="35">
        <f t="shared" si="1"/>
        <v>2684.3</v>
      </c>
      <c r="J7" s="35">
        <v>118.13</v>
      </c>
      <c r="K7" s="35">
        <v>140.75</v>
      </c>
      <c r="L7" s="35">
        <v>1.815</v>
      </c>
      <c r="M7" s="35">
        <f t="shared" si="2"/>
        <v>260.695</v>
      </c>
      <c r="N7" s="35">
        <v>0.35</v>
      </c>
      <c r="O7" s="35">
        <v>2.409</v>
      </c>
      <c r="P7" s="35">
        <v>12</v>
      </c>
      <c r="Q7" s="35">
        <f t="shared" si="3"/>
        <v>14.759</v>
      </c>
    </row>
    <row r="8" spans="1:17" ht="12.75">
      <c r="A8" s="36" t="s">
        <v>63</v>
      </c>
      <c r="B8" s="35">
        <v>174.6</v>
      </c>
      <c r="C8" s="35">
        <v>430</v>
      </c>
      <c r="D8" s="35">
        <v>546.3</v>
      </c>
      <c r="E8" s="35">
        <f t="shared" si="0"/>
        <v>1150.9</v>
      </c>
      <c r="F8" s="35">
        <v>344</v>
      </c>
      <c r="G8" s="35">
        <v>360.5</v>
      </c>
      <c r="H8" s="35">
        <v>320.6</v>
      </c>
      <c r="I8" s="35">
        <f t="shared" si="1"/>
        <v>1025.1</v>
      </c>
      <c r="J8" s="35">
        <v>674.77</v>
      </c>
      <c r="K8" s="35">
        <v>489.62</v>
      </c>
      <c r="L8" s="35">
        <v>532.29</v>
      </c>
      <c r="M8" s="35">
        <f t="shared" si="2"/>
        <v>1696.6799999999998</v>
      </c>
      <c r="N8" s="35">
        <v>550.92</v>
      </c>
      <c r="O8" s="35">
        <v>510.86</v>
      </c>
      <c r="P8" s="35">
        <v>406.66</v>
      </c>
      <c r="Q8" s="35">
        <f t="shared" si="3"/>
        <v>1468.44</v>
      </c>
    </row>
    <row r="9" spans="1:17" ht="12.75">
      <c r="A9" s="34" t="s">
        <v>126</v>
      </c>
      <c r="B9" s="35">
        <v>67.5</v>
      </c>
      <c r="C9" s="35">
        <v>30.4</v>
      </c>
      <c r="D9" s="35">
        <v>12.4</v>
      </c>
      <c r="E9" s="35">
        <f t="shared" si="0"/>
        <v>110.30000000000001</v>
      </c>
      <c r="F9" s="35">
        <v>106.8</v>
      </c>
      <c r="G9" s="35">
        <v>67.7</v>
      </c>
      <c r="H9" s="35">
        <v>22.2</v>
      </c>
      <c r="I9" s="35">
        <f t="shared" si="1"/>
        <v>196.7</v>
      </c>
      <c r="J9" s="35">
        <v>14.3</v>
      </c>
      <c r="K9" s="35">
        <v>36.44</v>
      </c>
      <c r="L9" s="35">
        <v>65.09</v>
      </c>
      <c r="M9" s="35">
        <f t="shared" si="2"/>
        <v>115.83</v>
      </c>
      <c r="N9" s="35">
        <v>116.98</v>
      </c>
      <c r="O9" s="35">
        <v>49.08</v>
      </c>
      <c r="P9" s="35">
        <v>47.53</v>
      </c>
      <c r="Q9" s="35">
        <f t="shared" si="3"/>
        <v>213.59</v>
      </c>
    </row>
    <row r="10" spans="1:17" ht="12.75">
      <c r="A10" s="34" t="s">
        <v>143</v>
      </c>
      <c r="B10" s="35">
        <v>83.9</v>
      </c>
      <c r="C10" s="35">
        <v>41.2</v>
      </c>
      <c r="D10" s="35">
        <v>31.4</v>
      </c>
      <c r="E10" s="35">
        <f t="shared" si="0"/>
        <v>156.5</v>
      </c>
      <c r="F10" s="35">
        <v>6</v>
      </c>
      <c r="G10" s="35">
        <v>23.9</v>
      </c>
      <c r="H10" s="35">
        <v>81.8</v>
      </c>
      <c r="I10" s="35">
        <f t="shared" si="1"/>
        <v>111.69999999999999</v>
      </c>
      <c r="J10" s="35">
        <v>70.79</v>
      </c>
      <c r="K10" s="35">
        <v>22.55</v>
      </c>
      <c r="L10" s="35">
        <v>59.96</v>
      </c>
      <c r="M10" s="35">
        <f t="shared" si="2"/>
        <v>153.3</v>
      </c>
      <c r="N10" s="35">
        <v>4.47</v>
      </c>
      <c r="O10" s="35">
        <v>37.85</v>
      </c>
      <c r="P10" s="35">
        <v>39.76</v>
      </c>
      <c r="Q10" s="35">
        <f t="shared" si="3"/>
        <v>82.08</v>
      </c>
    </row>
    <row r="11" spans="1:17" ht="12.75">
      <c r="A11" s="34" t="s">
        <v>65</v>
      </c>
      <c r="B11" s="35">
        <v>94.1</v>
      </c>
      <c r="C11" s="35">
        <v>144.5</v>
      </c>
      <c r="D11" s="35">
        <v>135.7</v>
      </c>
      <c r="E11" s="35">
        <f t="shared" si="0"/>
        <v>374.29999999999995</v>
      </c>
      <c r="F11" s="35">
        <v>178.7</v>
      </c>
      <c r="G11" s="35">
        <v>161</v>
      </c>
      <c r="H11" s="35">
        <v>175</v>
      </c>
      <c r="I11" s="35">
        <f t="shared" si="1"/>
        <v>514.7</v>
      </c>
      <c r="J11" s="35">
        <v>188.87</v>
      </c>
      <c r="K11" s="35">
        <v>187.29</v>
      </c>
      <c r="L11" s="35">
        <v>150.54</v>
      </c>
      <c r="M11" s="35">
        <f t="shared" si="2"/>
        <v>526.6999999999999</v>
      </c>
      <c r="N11" s="35">
        <v>132.09</v>
      </c>
      <c r="O11" s="35">
        <v>152.62</v>
      </c>
      <c r="P11" s="35">
        <v>200.7</v>
      </c>
      <c r="Q11" s="35">
        <f t="shared" si="3"/>
        <v>485.41</v>
      </c>
    </row>
    <row r="12" spans="1:17" ht="12.75">
      <c r="A12" s="34" t="s">
        <v>66</v>
      </c>
      <c r="B12" s="35">
        <v>0.7</v>
      </c>
      <c r="C12" s="35">
        <v>0.9</v>
      </c>
      <c r="D12" s="35">
        <v>6</v>
      </c>
      <c r="E12" s="35">
        <f t="shared" si="0"/>
        <v>7.6</v>
      </c>
      <c r="F12" s="35">
        <v>1.9</v>
      </c>
      <c r="G12" s="35">
        <v>176</v>
      </c>
      <c r="H12" s="35">
        <v>0.4</v>
      </c>
      <c r="I12" s="35">
        <f t="shared" si="1"/>
        <v>178.3</v>
      </c>
      <c r="J12" s="35">
        <v>133.38</v>
      </c>
      <c r="K12" s="35">
        <v>30.11</v>
      </c>
      <c r="L12" s="35">
        <v>52.36</v>
      </c>
      <c r="M12" s="35">
        <f t="shared" si="2"/>
        <v>215.85000000000002</v>
      </c>
      <c r="N12" s="35">
        <v>1.15</v>
      </c>
      <c r="O12" s="35">
        <v>44.02</v>
      </c>
      <c r="P12" s="35">
        <v>67.24</v>
      </c>
      <c r="Q12" s="35">
        <f t="shared" si="3"/>
        <v>112.41</v>
      </c>
    </row>
    <row r="13" spans="1:17" ht="12.75">
      <c r="A13" s="34" t="s">
        <v>67</v>
      </c>
      <c r="B13" s="35">
        <v>1469.5</v>
      </c>
      <c r="C13" s="35">
        <v>1653.8</v>
      </c>
      <c r="D13" s="35">
        <v>1989.7</v>
      </c>
      <c r="E13" s="35">
        <f t="shared" si="0"/>
        <v>5113</v>
      </c>
      <c r="F13" s="35">
        <v>2023</v>
      </c>
      <c r="G13" s="35">
        <v>1612.47</v>
      </c>
      <c r="H13" s="35">
        <v>2652</v>
      </c>
      <c r="I13" s="35">
        <f t="shared" si="1"/>
        <v>6287.47</v>
      </c>
      <c r="J13" s="35">
        <v>1695.21</v>
      </c>
      <c r="K13" s="35">
        <v>1589.48</v>
      </c>
      <c r="L13" s="35">
        <v>1878.1</v>
      </c>
      <c r="M13" s="35">
        <f t="shared" si="2"/>
        <v>5162.79</v>
      </c>
      <c r="N13" s="35">
        <v>1763.89</v>
      </c>
      <c r="O13" s="35">
        <v>1657.57</v>
      </c>
      <c r="P13" s="35">
        <v>1934.09</v>
      </c>
      <c r="Q13" s="35">
        <f t="shared" si="3"/>
        <v>5355.55</v>
      </c>
    </row>
    <row r="14" spans="1:17" ht="12.75" customHeight="1">
      <c r="A14" s="57" t="s">
        <v>68</v>
      </c>
      <c r="B14" s="35">
        <v>12</v>
      </c>
      <c r="C14" s="35">
        <v>23.3</v>
      </c>
      <c r="D14" s="35">
        <v>11.7</v>
      </c>
      <c r="E14" s="35">
        <f t="shared" si="0"/>
        <v>47</v>
      </c>
      <c r="F14" s="35">
        <v>16.4</v>
      </c>
      <c r="G14" s="35">
        <v>7.9</v>
      </c>
      <c r="H14" s="35">
        <v>14</v>
      </c>
      <c r="I14" s="35">
        <f t="shared" si="1"/>
        <v>38.3</v>
      </c>
      <c r="J14" s="35">
        <v>16.18</v>
      </c>
      <c r="K14" s="35">
        <v>8.02</v>
      </c>
      <c r="L14" s="35">
        <v>10.98</v>
      </c>
      <c r="M14" s="35">
        <f t="shared" si="2"/>
        <v>35.18</v>
      </c>
      <c r="N14" s="35">
        <v>9.97</v>
      </c>
      <c r="O14" s="35">
        <v>8.57</v>
      </c>
      <c r="P14" s="35">
        <v>11.45</v>
      </c>
      <c r="Q14" s="35">
        <f t="shared" si="3"/>
        <v>29.99</v>
      </c>
    </row>
    <row r="15" spans="1:17" ht="12.75">
      <c r="A15" s="34" t="s">
        <v>69</v>
      </c>
      <c r="B15" s="35">
        <v>169.1</v>
      </c>
      <c r="C15" s="35">
        <v>219.2</v>
      </c>
      <c r="D15" s="35">
        <v>187.4</v>
      </c>
      <c r="E15" s="35">
        <f t="shared" si="0"/>
        <v>575.6999999999999</v>
      </c>
      <c r="F15" s="35">
        <v>156.1</v>
      </c>
      <c r="G15" s="35">
        <v>216.3</v>
      </c>
      <c r="H15" s="35">
        <v>175</v>
      </c>
      <c r="I15" s="35">
        <f t="shared" si="1"/>
        <v>547.4</v>
      </c>
      <c r="J15" s="35">
        <v>299.66</v>
      </c>
      <c r="K15" s="35">
        <v>206.73</v>
      </c>
      <c r="L15" s="35">
        <v>85.39</v>
      </c>
      <c r="M15" s="35">
        <f t="shared" si="2"/>
        <v>591.78</v>
      </c>
      <c r="N15" s="35">
        <v>161.38</v>
      </c>
      <c r="O15" s="35">
        <v>122.11</v>
      </c>
      <c r="P15" s="35">
        <v>179.22</v>
      </c>
      <c r="Q15" s="35">
        <f t="shared" si="3"/>
        <v>462.71000000000004</v>
      </c>
    </row>
    <row r="16" spans="1:17" ht="12" customHeight="1">
      <c r="A16" s="34" t="s">
        <v>144</v>
      </c>
      <c r="B16" s="35">
        <v>229.8</v>
      </c>
      <c r="C16" s="35">
        <v>207.8</v>
      </c>
      <c r="D16" s="35">
        <v>171.1</v>
      </c>
      <c r="E16" s="35">
        <f>SUM(B16:D16)</f>
        <v>608.7</v>
      </c>
      <c r="F16" s="35">
        <v>226.1</v>
      </c>
      <c r="G16" s="35">
        <v>278</v>
      </c>
      <c r="H16" s="35">
        <v>165.5</v>
      </c>
      <c r="I16" s="35">
        <f t="shared" si="1"/>
        <v>669.6</v>
      </c>
      <c r="J16" s="35">
        <v>236.8</v>
      </c>
      <c r="K16" s="35">
        <v>191.9</v>
      </c>
      <c r="L16" s="35">
        <v>300.13</v>
      </c>
      <c r="M16" s="35">
        <f t="shared" si="2"/>
        <v>728.83</v>
      </c>
      <c r="N16" s="35">
        <v>545.29</v>
      </c>
      <c r="O16" s="35">
        <v>252.76</v>
      </c>
      <c r="P16" s="35">
        <v>208.25</v>
      </c>
      <c r="Q16" s="35">
        <f t="shared" si="3"/>
        <v>1006.3</v>
      </c>
    </row>
    <row r="17" spans="1:17" ht="12.75">
      <c r="A17" s="34" t="s">
        <v>70</v>
      </c>
      <c r="B17" s="35">
        <v>337.7</v>
      </c>
      <c r="C17" s="35">
        <v>349.3</v>
      </c>
      <c r="D17" s="35">
        <v>428.7</v>
      </c>
      <c r="E17" s="35">
        <f t="shared" si="0"/>
        <v>1115.7</v>
      </c>
      <c r="F17" s="35">
        <v>894.9</v>
      </c>
      <c r="G17" s="35">
        <v>385.1</v>
      </c>
      <c r="H17" s="35">
        <v>335.4</v>
      </c>
      <c r="I17" s="35">
        <f t="shared" si="1"/>
        <v>1615.4</v>
      </c>
      <c r="J17" s="35">
        <v>500.42</v>
      </c>
      <c r="K17" s="35">
        <v>320.85</v>
      </c>
      <c r="L17" s="35">
        <v>510.19</v>
      </c>
      <c r="M17" s="35">
        <f t="shared" si="2"/>
        <v>1331.46</v>
      </c>
      <c r="N17" s="35">
        <v>507.32</v>
      </c>
      <c r="O17" s="35">
        <v>515.59</v>
      </c>
      <c r="P17" s="35">
        <v>556.73</v>
      </c>
      <c r="Q17" s="35">
        <f t="shared" si="3"/>
        <v>1579.64</v>
      </c>
    </row>
    <row r="18" spans="1:17" ht="12.75">
      <c r="A18" s="34" t="s">
        <v>125</v>
      </c>
      <c r="B18" s="26">
        <v>0</v>
      </c>
      <c r="C18" s="35">
        <v>0</v>
      </c>
      <c r="D18" s="35">
        <v>0</v>
      </c>
      <c r="E18" s="35">
        <f>SUM(B18:D18)</f>
        <v>0</v>
      </c>
      <c r="F18" s="35">
        <v>0</v>
      </c>
      <c r="G18" s="35">
        <v>0</v>
      </c>
      <c r="H18" s="35">
        <v>0</v>
      </c>
      <c r="I18" s="35">
        <f t="shared" si="1"/>
        <v>0</v>
      </c>
      <c r="J18" s="35">
        <v>0</v>
      </c>
      <c r="K18" s="35">
        <v>0</v>
      </c>
      <c r="L18" s="35">
        <v>0</v>
      </c>
      <c r="M18" s="35">
        <f t="shared" si="2"/>
        <v>0</v>
      </c>
      <c r="N18" s="35">
        <v>0</v>
      </c>
      <c r="O18" s="35">
        <v>0</v>
      </c>
      <c r="P18" s="35">
        <v>0</v>
      </c>
      <c r="Q18" s="35">
        <f t="shared" si="3"/>
        <v>0</v>
      </c>
    </row>
    <row r="19" spans="1:17" s="19" customFormat="1" ht="12.75">
      <c r="A19" s="15" t="s">
        <v>71</v>
      </c>
      <c r="B19" s="38">
        <f>SUM(B4:B18)</f>
        <v>5712.6</v>
      </c>
      <c r="C19" s="38">
        <f aca="true" t="shared" si="4" ref="C19:P19">SUM(C4:C18)</f>
        <v>6895.299999999999</v>
      </c>
      <c r="D19" s="38">
        <f t="shared" si="4"/>
        <v>15167.000000000002</v>
      </c>
      <c r="E19" s="38">
        <f t="shared" si="4"/>
        <v>27774.9</v>
      </c>
      <c r="F19" s="38">
        <f t="shared" si="4"/>
        <v>6753.4</v>
      </c>
      <c r="G19" s="38">
        <f t="shared" si="4"/>
        <v>6729.67</v>
      </c>
      <c r="H19" s="38">
        <f t="shared" si="4"/>
        <v>11430.6</v>
      </c>
      <c r="I19" s="38">
        <f t="shared" si="4"/>
        <v>24913.670000000002</v>
      </c>
      <c r="J19" s="38">
        <f t="shared" si="4"/>
        <v>8101.48</v>
      </c>
      <c r="K19" s="38">
        <f t="shared" si="4"/>
        <v>5609.82</v>
      </c>
      <c r="L19" s="38">
        <f t="shared" si="4"/>
        <v>12796.054999999998</v>
      </c>
      <c r="M19" s="38">
        <f t="shared" si="4"/>
        <v>26507.355</v>
      </c>
      <c r="N19" s="38">
        <f t="shared" si="4"/>
        <v>6557.1900000000005</v>
      </c>
      <c r="O19" s="38">
        <f t="shared" si="4"/>
        <v>7106.229</v>
      </c>
      <c r="P19" s="38">
        <f t="shared" si="4"/>
        <v>14970.87</v>
      </c>
      <c r="Q19" s="38">
        <f>SUM(Q4:Q18)</f>
        <v>28634.288999999997</v>
      </c>
    </row>
    <row r="20" spans="1:17" ht="12.75">
      <c r="A20" s="34" t="s">
        <v>72</v>
      </c>
      <c r="B20" s="35">
        <v>5380.2</v>
      </c>
      <c r="C20" s="35">
        <v>8478.8</v>
      </c>
      <c r="D20" s="35">
        <v>8500.1</v>
      </c>
      <c r="E20" s="35">
        <f>SUM(B20:D20)</f>
        <v>22359.1</v>
      </c>
      <c r="F20" s="35">
        <v>7438.3</v>
      </c>
      <c r="G20" s="35">
        <v>7494.97</v>
      </c>
      <c r="H20" s="35">
        <v>7747.5</v>
      </c>
      <c r="I20" s="35">
        <f>SUM(F20:H20)</f>
        <v>22680.77</v>
      </c>
      <c r="J20" s="35">
        <v>7800.28</v>
      </c>
      <c r="K20" s="35">
        <v>7756.02</v>
      </c>
      <c r="L20" s="35">
        <v>8048.67</v>
      </c>
      <c r="M20" s="35">
        <f>SUM(J20:L20)</f>
        <v>23604.97</v>
      </c>
      <c r="N20" s="35">
        <v>7805.27</v>
      </c>
      <c r="O20" s="35">
        <v>8056.06</v>
      </c>
      <c r="P20" s="35">
        <v>8237.78</v>
      </c>
      <c r="Q20" s="35">
        <f>SUM(N20:P20)</f>
        <v>24099.11</v>
      </c>
    </row>
    <row r="21" spans="1:17" ht="12.75">
      <c r="A21" s="34" t="s">
        <v>73</v>
      </c>
      <c r="B21" s="35">
        <v>989</v>
      </c>
      <c r="C21" s="35">
        <v>1443.5</v>
      </c>
      <c r="D21" s="35">
        <v>1359.1</v>
      </c>
      <c r="E21" s="35">
        <f>SUM(B21:D21)</f>
        <v>3791.6</v>
      </c>
      <c r="F21" s="35">
        <v>1276.6</v>
      </c>
      <c r="G21" s="35">
        <v>1329.7</v>
      </c>
      <c r="H21" s="35">
        <v>1307.4</v>
      </c>
      <c r="I21" s="35">
        <f>SUM(F21:H21)</f>
        <v>3913.7000000000003</v>
      </c>
      <c r="J21" s="35">
        <v>1491.82</v>
      </c>
      <c r="K21" s="35">
        <v>1219.08</v>
      </c>
      <c r="L21" s="35">
        <v>1412.47</v>
      </c>
      <c r="M21" s="35">
        <f>SUM(J21:L21)</f>
        <v>4123.37</v>
      </c>
      <c r="N21" s="35">
        <v>1316.59</v>
      </c>
      <c r="O21" s="35">
        <v>1283.86</v>
      </c>
      <c r="P21" s="35">
        <v>1396.93</v>
      </c>
      <c r="Q21" s="35">
        <f>SUM(N21:P21)</f>
        <v>3997.38</v>
      </c>
    </row>
    <row r="22" spans="1:17" s="19" customFormat="1" ht="12.75">
      <c r="A22" s="15" t="s">
        <v>71</v>
      </c>
      <c r="B22" s="38">
        <f aca="true" t="shared" si="5" ref="B22:P22">SUM(B20:B21)</f>
        <v>6369.2</v>
      </c>
      <c r="C22" s="38">
        <f t="shared" si="5"/>
        <v>9922.3</v>
      </c>
      <c r="D22" s="38">
        <f t="shared" si="5"/>
        <v>9859.2</v>
      </c>
      <c r="E22" s="38">
        <f t="shared" si="5"/>
        <v>26150.699999999997</v>
      </c>
      <c r="F22" s="38">
        <f t="shared" si="5"/>
        <v>8714.9</v>
      </c>
      <c r="G22" s="38">
        <f t="shared" si="5"/>
        <v>8824.67</v>
      </c>
      <c r="H22" s="38">
        <f t="shared" si="5"/>
        <v>9054.9</v>
      </c>
      <c r="I22" s="38">
        <f>SUM(I20:I21)</f>
        <v>26594.47</v>
      </c>
      <c r="J22" s="38">
        <f>SUM(J20:J21)</f>
        <v>9292.1</v>
      </c>
      <c r="K22" s="38">
        <f>SUM(K20:K21)</f>
        <v>8975.1</v>
      </c>
      <c r="L22" s="38">
        <f>SUM(L20:L21)</f>
        <v>9461.14</v>
      </c>
      <c r="M22" s="38">
        <f t="shared" si="5"/>
        <v>27728.34</v>
      </c>
      <c r="N22" s="38">
        <f t="shared" si="5"/>
        <v>9121.86</v>
      </c>
      <c r="O22" s="38">
        <f t="shared" si="5"/>
        <v>9339.92</v>
      </c>
      <c r="P22" s="38">
        <f t="shared" si="5"/>
        <v>9634.710000000001</v>
      </c>
      <c r="Q22" s="38">
        <f>SUM(Q20:Q21)</f>
        <v>28096.49</v>
      </c>
    </row>
    <row r="23" spans="1:17" ht="14.25" customHeight="1">
      <c r="A23" s="15" t="s">
        <v>74</v>
      </c>
      <c r="B23" s="38">
        <f aca="true" t="shared" si="6" ref="B23:P23">+B19+B22</f>
        <v>12081.8</v>
      </c>
      <c r="C23" s="38">
        <f t="shared" si="6"/>
        <v>16817.6</v>
      </c>
      <c r="D23" s="38">
        <f t="shared" si="6"/>
        <v>25026.200000000004</v>
      </c>
      <c r="E23" s="38">
        <f t="shared" si="6"/>
        <v>53925.6</v>
      </c>
      <c r="F23" s="16">
        <f t="shared" si="6"/>
        <v>15468.3</v>
      </c>
      <c r="G23" s="16">
        <f t="shared" si="6"/>
        <v>15554.34</v>
      </c>
      <c r="H23" s="16">
        <f t="shared" si="6"/>
        <v>20485.5</v>
      </c>
      <c r="I23" s="38">
        <f>+I19+I22</f>
        <v>51508.14</v>
      </c>
      <c r="J23" s="38">
        <f>+J19+J22</f>
        <v>17393.58</v>
      </c>
      <c r="K23" s="38">
        <f>+K19+K22</f>
        <v>14584.92</v>
      </c>
      <c r="L23" s="38">
        <f>+L19+L22</f>
        <v>22257.195</v>
      </c>
      <c r="M23" s="38">
        <f t="shared" si="6"/>
        <v>54235.695</v>
      </c>
      <c r="N23" s="38">
        <f t="shared" si="6"/>
        <v>15679.050000000001</v>
      </c>
      <c r="O23" s="38">
        <f t="shared" si="6"/>
        <v>16446.149</v>
      </c>
      <c r="P23" s="38">
        <f t="shared" si="6"/>
        <v>24605.58</v>
      </c>
      <c r="Q23" s="38">
        <f>+Q19+Q22</f>
        <v>56730.778999999995</v>
      </c>
    </row>
    <row r="24" spans="1:17" ht="14.25" customHeight="1">
      <c r="A24" s="39" t="s">
        <v>75</v>
      </c>
      <c r="B24" s="12">
        <v>0</v>
      </c>
      <c r="C24" s="12">
        <v>0</v>
      </c>
      <c r="D24" s="12">
        <v>604.8</v>
      </c>
      <c r="E24" s="12">
        <f>SUM(B24:D24)</f>
        <v>604.8</v>
      </c>
      <c r="F24" s="35">
        <v>604.7</v>
      </c>
      <c r="G24" s="35">
        <v>604.7</v>
      </c>
      <c r="H24" s="35">
        <v>604.7</v>
      </c>
      <c r="I24" s="12">
        <f>SUM(F24:H24)</f>
        <v>1814.1000000000001</v>
      </c>
      <c r="J24" s="12">
        <v>604.7</v>
      </c>
      <c r="K24" s="12">
        <v>604.7</v>
      </c>
      <c r="L24" s="12">
        <v>604.7</v>
      </c>
      <c r="M24" s="14">
        <f>SUM(J24:L24)</f>
        <v>1814.1000000000001</v>
      </c>
      <c r="N24" s="12">
        <v>604.7</v>
      </c>
      <c r="O24" s="12">
        <v>604.7</v>
      </c>
      <c r="P24" s="12">
        <v>604.7</v>
      </c>
      <c r="Q24" s="14">
        <f>SUM(N24:P24)</f>
        <v>1814.1000000000001</v>
      </c>
    </row>
    <row r="25" spans="1:17" s="19" customFormat="1" ht="12.75">
      <c r="A25" s="15" t="s">
        <v>80</v>
      </c>
      <c r="B25" s="38">
        <f aca="true" t="shared" si="7" ref="B25:O25">+B23-B24</f>
        <v>12081.8</v>
      </c>
      <c r="C25" s="38">
        <f t="shared" si="7"/>
        <v>16817.6</v>
      </c>
      <c r="D25" s="38">
        <f t="shared" si="7"/>
        <v>24421.400000000005</v>
      </c>
      <c r="E25" s="38">
        <f t="shared" si="7"/>
        <v>53320.799999999996</v>
      </c>
      <c r="F25" s="38">
        <f t="shared" si="7"/>
        <v>14863.599999999999</v>
      </c>
      <c r="G25" s="38">
        <f t="shared" si="7"/>
        <v>14949.64</v>
      </c>
      <c r="H25" s="38">
        <f t="shared" si="7"/>
        <v>19880.8</v>
      </c>
      <c r="I25" s="38">
        <f t="shared" si="7"/>
        <v>49694.04</v>
      </c>
      <c r="J25" s="38">
        <f t="shared" si="7"/>
        <v>16788.88</v>
      </c>
      <c r="K25" s="38">
        <f t="shared" si="7"/>
        <v>13980.22</v>
      </c>
      <c r="L25" s="38" t="str">
        <f>J2</f>
        <v>Robo ya 3</v>
      </c>
      <c r="M25" s="38">
        <f t="shared" si="7"/>
        <v>52421.595</v>
      </c>
      <c r="N25" s="38">
        <f t="shared" si="7"/>
        <v>15074.35</v>
      </c>
      <c r="O25" s="38">
        <f t="shared" si="7"/>
        <v>15841.449</v>
      </c>
      <c r="P25" s="38" t="str">
        <f>P3</f>
        <v>June</v>
      </c>
      <c r="Q25" s="38">
        <f>+Q23-Q24</f>
        <v>54916.679</v>
      </c>
    </row>
    <row r="26" spans="1:16" s="19" customFormat="1" ht="12.75">
      <c r="A26" s="79" t="s">
        <v>76</v>
      </c>
      <c r="B26" s="41"/>
      <c r="C26" s="41"/>
      <c r="D26" s="41"/>
      <c r="E26" s="41"/>
      <c r="F26" s="41"/>
      <c r="G26" s="42"/>
      <c r="H26" s="42"/>
      <c r="I26" s="42"/>
      <c r="J26" s="42"/>
      <c r="K26" s="42"/>
      <c r="L26" s="42"/>
      <c r="N26" s="42"/>
      <c r="O26" s="42"/>
      <c r="P26" s="42"/>
    </row>
    <row r="27" spans="1:16" s="19" customFormat="1" ht="12.75">
      <c r="A27" s="43"/>
      <c r="B27" s="41"/>
      <c r="C27" s="41"/>
      <c r="D27" s="41"/>
      <c r="E27" s="41"/>
      <c r="F27" s="41"/>
      <c r="G27" s="42"/>
      <c r="H27" s="42"/>
      <c r="I27" s="42"/>
      <c r="J27" s="42"/>
      <c r="K27" s="42"/>
      <c r="L27" s="42"/>
      <c r="N27" s="42"/>
      <c r="O27" s="42"/>
      <c r="P27" s="42"/>
    </row>
    <row r="28" spans="1:16" s="19" customFormat="1" ht="12.75">
      <c r="A28" s="43"/>
      <c r="B28" s="41"/>
      <c r="C28" s="41"/>
      <c r="D28" s="41"/>
      <c r="E28" s="41"/>
      <c r="F28" s="41"/>
      <c r="G28" s="42"/>
      <c r="H28" s="42"/>
      <c r="I28" s="42"/>
      <c r="J28" s="42"/>
      <c r="K28" s="42"/>
      <c r="L28" s="42"/>
      <c r="N28" s="42"/>
      <c r="O28" s="42"/>
      <c r="P28" s="42"/>
    </row>
    <row r="29" spans="1:17" s="20" customFormat="1" ht="12.75">
      <c r="A29" s="2" t="s">
        <v>131</v>
      </c>
      <c r="B29" s="44"/>
      <c r="F29" s="45"/>
      <c r="G29" s="45"/>
      <c r="H29" s="45"/>
      <c r="I29" s="45"/>
      <c r="J29" s="45"/>
      <c r="K29" s="45"/>
      <c r="M29" s="3"/>
      <c r="N29" s="45"/>
      <c r="O29" s="45"/>
      <c r="Q29" s="3" t="s">
        <v>146</v>
      </c>
    </row>
    <row r="30" spans="1:17" s="20" customFormat="1" ht="12.75" customHeight="1">
      <c r="A30" s="88" t="s">
        <v>58</v>
      </c>
      <c r="B30" s="89" t="s">
        <v>106</v>
      </c>
      <c r="C30" s="90"/>
      <c r="D30" s="90"/>
      <c r="E30" s="91"/>
      <c r="F30" s="89" t="s">
        <v>107</v>
      </c>
      <c r="G30" s="90"/>
      <c r="H30" s="90"/>
      <c r="I30" s="91"/>
      <c r="J30" s="87" t="s">
        <v>108</v>
      </c>
      <c r="K30" s="87"/>
      <c r="L30" s="87"/>
      <c r="M30" s="87"/>
      <c r="N30" s="87" t="s">
        <v>109</v>
      </c>
      <c r="O30" s="87"/>
      <c r="P30" s="87"/>
      <c r="Q30" s="87"/>
    </row>
    <row r="31" spans="1:17" s="20" customFormat="1" ht="12.75" customHeight="1">
      <c r="A31" s="88"/>
      <c r="B31" s="33" t="s">
        <v>110</v>
      </c>
      <c r="C31" s="33" t="s">
        <v>111</v>
      </c>
      <c r="D31" s="33" t="s">
        <v>112</v>
      </c>
      <c r="E31" s="33" t="s">
        <v>113</v>
      </c>
      <c r="F31" s="33" t="s">
        <v>114</v>
      </c>
      <c r="G31" s="33" t="s">
        <v>115</v>
      </c>
      <c r="H31" s="33" t="s">
        <v>116</v>
      </c>
      <c r="I31" s="33" t="s">
        <v>113</v>
      </c>
      <c r="J31" s="33" t="s">
        <v>117</v>
      </c>
      <c r="K31" s="33" t="s">
        <v>118</v>
      </c>
      <c r="L31" s="33" t="s">
        <v>124</v>
      </c>
      <c r="M31" s="33" t="s">
        <v>113</v>
      </c>
      <c r="N31" s="33" t="s">
        <v>120</v>
      </c>
      <c r="O31" s="33" t="s">
        <v>122</v>
      </c>
      <c r="P31" s="33" t="s">
        <v>121</v>
      </c>
      <c r="Q31" s="33" t="s">
        <v>113</v>
      </c>
    </row>
    <row r="32" spans="1:18" ht="12.75">
      <c r="A32" s="34" t="s">
        <v>77</v>
      </c>
      <c r="B32" s="46"/>
      <c r="C32" s="47"/>
      <c r="D32" s="47"/>
      <c r="E32" s="47"/>
      <c r="F32" s="48"/>
      <c r="G32" s="4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20"/>
    </row>
    <row r="33" spans="1:18" ht="12.75">
      <c r="A33" s="34" t="s">
        <v>78</v>
      </c>
      <c r="B33" s="50">
        <v>2624.2</v>
      </c>
      <c r="C33" s="50">
        <v>3548.5</v>
      </c>
      <c r="D33" s="50">
        <v>2518.9</v>
      </c>
      <c r="E33" s="51">
        <f>SUM(B33:D33)</f>
        <v>8691.6</v>
      </c>
      <c r="F33" s="51">
        <v>3742.1</v>
      </c>
      <c r="G33" s="51">
        <v>3173</v>
      </c>
      <c r="H33" s="51">
        <v>3048.4</v>
      </c>
      <c r="I33" s="51">
        <f>SUM(F33:H33)</f>
        <v>9963.5</v>
      </c>
      <c r="J33" s="51">
        <v>3430.34</v>
      </c>
      <c r="K33" s="51">
        <v>2576.22</v>
      </c>
      <c r="L33" s="51">
        <v>2635.97</v>
      </c>
      <c r="M33" s="14">
        <f>SUM(J33:L33)</f>
        <v>8642.529999999999</v>
      </c>
      <c r="N33" s="51">
        <v>3701.355</v>
      </c>
      <c r="O33" s="51">
        <v>2537.21</v>
      </c>
      <c r="P33" s="51">
        <v>2501.57</v>
      </c>
      <c r="Q33" s="14">
        <f>SUM(N33:P33)</f>
        <v>8740.135</v>
      </c>
      <c r="R33" s="20"/>
    </row>
    <row r="34" spans="1:18" ht="12.75">
      <c r="A34" s="34" t="s">
        <v>79</v>
      </c>
      <c r="B34" s="50">
        <v>2905.7</v>
      </c>
      <c r="C34" s="50">
        <v>1130.1</v>
      </c>
      <c r="D34" s="50">
        <v>1935.2</v>
      </c>
      <c r="E34" s="51">
        <f aca="true" t="shared" si="8" ref="E34:E39">SUM(B34:D34)</f>
        <v>5971</v>
      </c>
      <c r="F34" s="51">
        <v>2210.9</v>
      </c>
      <c r="G34" s="51">
        <v>2071</v>
      </c>
      <c r="H34" s="51">
        <v>1976.9</v>
      </c>
      <c r="I34" s="51">
        <f aca="true" t="shared" si="9" ref="I34:I40">SUM(F34:H34)</f>
        <v>6258.799999999999</v>
      </c>
      <c r="J34" s="51">
        <v>1671.59</v>
      </c>
      <c r="K34" s="51">
        <v>2290</v>
      </c>
      <c r="L34" s="51">
        <v>1854.73</v>
      </c>
      <c r="M34" s="14">
        <f aca="true" t="shared" si="10" ref="M34:M40">SUM(J34:L34)</f>
        <v>5816.32</v>
      </c>
      <c r="N34" s="51">
        <v>1841.29</v>
      </c>
      <c r="O34" s="51">
        <v>1930.44</v>
      </c>
      <c r="P34" s="51">
        <v>2145.1</v>
      </c>
      <c r="Q34" s="14">
        <f aca="true" t="shared" si="11" ref="Q34:Q40">SUM(N34:P34)</f>
        <v>5916.83</v>
      </c>
      <c r="R34" s="20"/>
    </row>
    <row r="35" spans="1:18" ht="12.75">
      <c r="A35" s="52" t="s">
        <v>81</v>
      </c>
      <c r="B35" s="50">
        <v>419.2</v>
      </c>
      <c r="C35" s="50">
        <v>408.4</v>
      </c>
      <c r="D35" s="50">
        <v>451.4</v>
      </c>
      <c r="E35" s="51">
        <f t="shared" si="8"/>
        <v>1279</v>
      </c>
      <c r="F35" s="51">
        <v>587.6</v>
      </c>
      <c r="G35" s="51">
        <v>577</v>
      </c>
      <c r="H35" s="51">
        <v>535.4</v>
      </c>
      <c r="I35" s="51">
        <f t="shared" si="9"/>
        <v>1700</v>
      </c>
      <c r="J35" s="51">
        <v>689.87</v>
      </c>
      <c r="K35" s="51">
        <v>464.57</v>
      </c>
      <c r="L35" s="51">
        <v>487.14</v>
      </c>
      <c r="M35" s="14">
        <f t="shared" si="10"/>
        <v>1641.58</v>
      </c>
      <c r="N35" s="51">
        <v>617.25</v>
      </c>
      <c r="O35" s="51">
        <v>179.42</v>
      </c>
      <c r="P35" s="51">
        <v>112.13</v>
      </c>
      <c r="Q35" s="14">
        <f t="shared" si="11"/>
        <v>908.8</v>
      </c>
      <c r="R35" s="20"/>
    </row>
    <row r="36" spans="1:18" ht="12.75">
      <c r="A36" s="34" t="s">
        <v>82</v>
      </c>
      <c r="B36" s="50">
        <v>26.2</v>
      </c>
      <c r="C36" s="50">
        <v>364.5</v>
      </c>
      <c r="D36" s="50">
        <v>154.594176</v>
      </c>
      <c r="E36" s="51">
        <f t="shared" si="8"/>
        <v>545.294176</v>
      </c>
      <c r="F36" s="51">
        <v>172.9</v>
      </c>
      <c r="G36" s="51">
        <v>115.2</v>
      </c>
      <c r="H36" s="51">
        <v>126.7</v>
      </c>
      <c r="I36" s="51">
        <f t="shared" si="9"/>
        <v>414.8</v>
      </c>
      <c r="J36" s="51">
        <v>172.2</v>
      </c>
      <c r="K36" s="51">
        <v>92.64</v>
      </c>
      <c r="L36" s="51">
        <v>139.28</v>
      </c>
      <c r="M36" s="14">
        <f t="shared" si="10"/>
        <v>404.12</v>
      </c>
      <c r="N36" s="51">
        <v>98.025</v>
      </c>
      <c r="O36" s="51">
        <v>145.88</v>
      </c>
      <c r="P36" s="51">
        <v>151.08</v>
      </c>
      <c r="Q36" s="14">
        <f t="shared" si="11"/>
        <v>394.985</v>
      </c>
      <c r="R36" s="20"/>
    </row>
    <row r="37" spans="1:18" ht="12.75">
      <c r="A37" s="34" t="s">
        <v>83</v>
      </c>
      <c r="B37" s="50">
        <v>0</v>
      </c>
      <c r="C37" s="50">
        <v>0</v>
      </c>
      <c r="D37" s="53">
        <v>0</v>
      </c>
      <c r="E37" s="51">
        <f t="shared" si="8"/>
        <v>0</v>
      </c>
      <c r="F37" s="51">
        <v>0</v>
      </c>
      <c r="G37" s="51">
        <v>0</v>
      </c>
      <c r="H37" s="51">
        <v>0</v>
      </c>
      <c r="I37" s="51">
        <f t="shared" si="9"/>
        <v>0</v>
      </c>
      <c r="J37" s="51">
        <v>0</v>
      </c>
      <c r="K37" s="51">
        <v>0</v>
      </c>
      <c r="L37" s="51">
        <v>0</v>
      </c>
      <c r="M37" s="14">
        <f t="shared" si="10"/>
        <v>0</v>
      </c>
      <c r="N37" s="51">
        <v>0</v>
      </c>
      <c r="O37" s="51">
        <v>0</v>
      </c>
      <c r="P37" s="51">
        <v>0</v>
      </c>
      <c r="Q37" s="14">
        <f t="shared" si="11"/>
        <v>0</v>
      </c>
      <c r="R37" s="20"/>
    </row>
    <row r="38" spans="1:18" ht="12.75">
      <c r="A38" s="34" t="s">
        <v>84</v>
      </c>
      <c r="B38" s="50">
        <v>0</v>
      </c>
      <c r="C38" s="50">
        <v>0</v>
      </c>
      <c r="D38" s="50">
        <v>0</v>
      </c>
      <c r="E38" s="51">
        <f t="shared" si="8"/>
        <v>0</v>
      </c>
      <c r="F38" s="51">
        <v>0</v>
      </c>
      <c r="G38" s="51">
        <v>0</v>
      </c>
      <c r="H38" s="51">
        <v>0</v>
      </c>
      <c r="I38" s="51">
        <f t="shared" si="9"/>
        <v>0</v>
      </c>
      <c r="J38" s="51">
        <v>0</v>
      </c>
      <c r="K38" s="51">
        <v>0</v>
      </c>
      <c r="L38" s="51">
        <v>0</v>
      </c>
      <c r="M38" s="14">
        <f t="shared" si="10"/>
        <v>0</v>
      </c>
      <c r="N38" s="51">
        <v>0</v>
      </c>
      <c r="O38" s="51">
        <v>0</v>
      </c>
      <c r="P38" s="51">
        <v>0</v>
      </c>
      <c r="Q38" s="14">
        <f t="shared" si="11"/>
        <v>0</v>
      </c>
      <c r="R38" s="20"/>
    </row>
    <row r="39" spans="1:18" ht="12.75">
      <c r="A39" s="34" t="s">
        <v>85</v>
      </c>
      <c r="B39" s="50">
        <v>0</v>
      </c>
      <c r="C39" s="50">
        <v>0</v>
      </c>
      <c r="D39" s="50">
        <v>0</v>
      </c>
      <c r="E39" s="51">
        <f t="shared" si="8"/>
        <v>0</v>
      </c>
      <c r="F39" s="51">
        <v>0</v>
      </c>
      <c r="G39" s="51">
        <v>0</v>
      </c>
      <c r="H39" s="51">
        <v>0</v>
      </c>
      <c r="I39" s="51">
        <f t="shared" si="9"/>
        <v>0</v>
      </c>
      <c r="J39" s="51">
        <v>0</v>
      </c>
      <c r="K39" s="51">
        <v>0</v>
      </c>
      <c r="L39" s="51">
        <v>0</v>
      </c>
      <c r="M39" s="14">
        <f t="shared" si="10"/>
        <v>0</v>
      </c>
      <c r="N39" s="51">
        <v>0</v>
      </c>
      <c r="O39" s="51">
        <v>0</v>
      </c>
      <c r="P39" s="51">
        <v>0</v>
      </c>
      <c r="Q39" s="14">
        <f t="shared" si="11"/>
        <v>0</v>
      </c>
      <c r="R39" s="20"/>
    </row>
    <row r="40" spans="1:18" ht="12.75">
      <c r="A40" s="34" t="s">
        <v>86</v>
      </c>
      <c r="B40" s="50">
        <v>561.5000000000009</v>
      </c>
      <c r="C40" s="54">
        <v>4.2</v>
      </c>
      <c r="D40" s="50">
        <v>1.206372</v>
      </c>
      <c r="E40" s="51">
        <f>SUM(B40:D40)</f>
        <v>566.9063720000009</v>
      </c>
      <c r="F40" s="51">
        <v>387.2</v>
      </c>
      <c r="G40" s="51">
        <v>0</v>
      </c>
      <c r="H40" s="51">
        <v>7</v>
      </c>
      <c r="I40" s="51">
        <f t="shared" si="9"/>
        <v>394.2</v>
      </c>
      <c r="J40" s="51">
        <v>1.35</v>
      </c>
      <c r="K40" s="51">
        <v>0</v>
      </c>
      <c r="L40" s="51">
        <v>1.06</v>
      </c>
      <c r="M40" s="14">
        <f t="shared" si="10"/>
        <v>2.41</v>
      </c>
      <c r="N40" s="51">
        <v>0</v>
      </c>
      <c r="O40" s="51">
        <v>395.9</v>
      </c>
      <c r="P40" s="51">
        <v>349.81</v>
      </c>
      <c r="Q40" s="14">
        <f t="shared" si="11"/>
        <v>745.71</v>
      </c>
      <c r="R40" s="20"/>
    </row>
    <row r="41" spans="1:18" ht="12.75">
      <c r="A41" s="40" t="s">
        <v>71</v>
      </c>
      <c r="B41" s="55">
        <f>SUM(B33:B40)</f>
        <v>6536.8</v>
      </c>
      <c r="C41" s="55">
        <f>SUM(C33:C40)</f>
        <v>5455.7</v>
      </c>
      <c r="D41" s="55">
        <f>SUM(D33:D40)</f>
        <v>5061.300547999999</v>
      </c>
      <c r="E41" s="56">
        <f aca="true" t="shared" si="12" ref="E41:P41">SUM(E33:E40)</f>
        <v>17053.800548000003</v>
      </c>
      <c r="F41" s="56">
        <f t="shared" si="12"/>
        <v>7100.7</v>
      </c>
      <c r="G41" s="56">
        <f t="shared" si="12"/>
        <v>5936.2</v>
      </c>
      <c r="H41" s="56">
        <f t="shared" si="12"/>
        <v>5694.4</v>
      </c>
      <c r="I41" s="56">
        <f t="shared" si="12"/>
        <v>18731.3</v>
      </c>
      <c r="J41" s="56">
        <f t="shared" si="12"/>
        <v>5965.35</v>
      </c>
      <c r="K41" s="56">
        <f t="shared" si="12"/>
        <v>5423.429999999999</v>
      </c>
      <c r="L41" s="56">
        <f t="shared" si="12"/>
        <v>5118.18</v>
      </c>
      <c r="M41" s="56">
        <f t="shared" si="12"/>
        <v>16506.96</v>
      </c>
      <c r="N41" s="56">
        <f t="shared" si="12"/>
        <v>6257.92</v>
      </c>
      <c r="O41" s="56">
        <f t="shared" si="12"/>
        <v>5188.849999999999</v>
      </c>
      <c r="P41" s="56">
        <f t="shared" si="12"/>
        <v>5259.6900000000005</v>
      </c>
      <c r="Q41" s="56">
        <f>SUM(Q33:Q40)</f>
        <v>16706.46</v>
      </c>
      <c r="R41" s="20"/>
    </row>
    <row r="42" spans="1:18" ht="12.75">
      <c r="A42" s="57" t="s">
        <v>130</v>
      </c>
      <c r="B42" s="58"/>
      <c r="C42" s="59"/>
      <c r="D42" s="59"/>
      <c r="E42" s="59"/>
      <c r="F42" s="49"/>
      <c r="G42" s="49"/>
      <c r="H42" s="49"/>
      <c r="I42" s="49"/>
      <c r="J42" s="59"/>
      <c r="K42" s="59"/>
      <c r="L42" s="59"/>
      <c r="M42" s="59"/>
      <c r="N42" s="59"/>
      <c r="O42" s="59"/>
      <c r="P42" s="59"/>
      <c r="Q42" s="59"/>
      <c r="R42" s="20"/>
    </row>
    <row r="43" spans="1:18" ht="12.75">
      <c r="A43" s="57" t="s">
        <v>87</v>
      </c>
      <c r="B43" s="50">
        <v>0</v>
      </c>
      <c r="C43" s="50">
        <v>0</v>
      </c>
      <c r="D43" s="50">
        <v>0</v>
      </c>
      <c r="E43" s="51">
        <f>SUM(B43:D43)</f>
        <v>0</v>
      </c>
      <c r="F43" s="51">
        <v>0</v>
      </c>
      <c r="G43" s="51">
        <v>0</v>
      </c>
      <c r="H43" s="51">
        <v>0</v>
      </c>
      <c r="I43" s="51">
        <f>SUM(F43:H43)</f>
        <v>0</v>
      </c>
      <c r="J43" s="51">
        <v>0</v>
      </c>
      <c r="K43" s="51">
        <v>0</v>
      </c>
      <c r="L43" s="51">
        <v>0</v>
      </c>
      <c r="M43" s="13">
        <f>SUM(J43:L43)</f>
        <v>0</v>
      </c>
      <c r="N43" s="51">
        <v>0</v>
      </c>
      <c r="O43" s="51">
        <v>0</v>
      </c>
      <c r="P43" s="51">
        <v>0</v>
      </c>
      <c r="Q43" s="13">
        <f>SUM(N43:P43)</f>
        <v>0</v>
      </c>
      <c r="R43" s="20"/>
    </row>
    <row r="44" spans="1:18" ht="12.75">
      <c r="A44" s="57" t="s">
        <v>78</v>
      </c>
      <c r="B44" s="50">
        <v>968.1</v>
      </c>
      <c r="C44" s="50">
        <v>973.3</v>
      </c>
      <c r="D44" s="50">
        <v>1721.8</v>
      </c>
      <c r="E44" s="51">
        <f aca="true" t="shared" si="13" ref="E44:E51">SUM(B44:D44)</f>
        <v>3663.2</v>
      </c>
      <c r="F44" s="51">
        <v>1714.8</v>
      </c>
      <c r="G44" s="51">
        <v>1779.2</v>
      </c>
      <c r="H44" s="51">
        <v>1745.9</v>
      </c>
      <c r="I44" s="51">
        <f aca="true" t="shared" si="14" ref="I44:I51">SUM(F44:H44)</f>
        <v>5239.9</v>
      </c>
      <c r="J44" s="51">
        <v>2266.57</v>
      </c>
      <c r="K44" s="51">
        <v>1137.09</v>
      </c>
      <c r="L44" s="51">
        <v>1499.7</v>
      </c>
      <c r="M44" s="13">
        <f aca="true" t="shared" si="15" ref="M44:M51">SUM(J44:L44)</f>
        <v>4903.36</v>
      </c>
      <c r="N44" s="51">
        <v>1698.65</v>
      </c>
      <c r="O44" s="51">
        <v>1421.35</v>
      </c>
      <c r="P44" s="51">
        <v>1151.46</v>
      </c>
      <c r="Q44" s="13">
        <f aca="true" t="shared" si="16" ref="Q44:Q51">SUM(N44:P44)</f>
        <v>4271.46</v>
      </c>
      <c r="R44" s="20"/>
    </row>
    <row r="45" spans="1:18" ht="12.75">
      <c r="A45" s="34" t="s">
        <v>79</v>
      </c>
      <c r="B45" s="50">
        <v>1232.4</v>
      </c>
      <c r="C45" s="50">
        <v>960.1</v>
      </c>
      <c r="D45" s="50">
        <v>982.4</v>
      </c>
      <c r="E45" s="51">
        <f t="shared" si="13"/>
        <v>3174.9</v>
      </c>
      <c r="F45" s="51">
        <v>1069.5</v>
      </c>
      <c r="G45" s="51">
        <v>935.2</v>
      </c>
      <c r="H45" s="51">
        <v>1040.9</v>
      </c>
      <c r="I45" s="51">
        <f t="shared" si="14"/>
        <v>3045.6000000000004</v>
      </c>
      <c r="J45" s="51">
        <v>972.66</v>
      </c>
      <c r="K45" s="51">
        <v>615.02</v>
      </c>
      <c r="L45" s="51">
        <v>1019.98</v>
      </c>
      <c r="M45" s="13">
        <f t="shared" si="15"/>
        <v>2607.66</v>
      </c>
      <c r="N45" s="51">
        <v>762</v>
      </c>
      <c r="O45" s="51">
        <v>567.25</v>
      </c>
      <c r="P45" s="51">
        <v>616.58</v>
      </c>
      <c r="Q45" s="13">
        <f t="shared" si="16"/>
        <v>1945.83</v>
      </c>
      <c r="R45" s="20"/>
    </row>
    <row r="46" spans="1:18" ht="12.75">
      <c r="A46" s="34" t="s">
        <v>88</v>
      </c>
      <c r="B46" s="50">
        <v>87.9</v>
      </c>
      <c r="C46" s="50">
        <v>92</v>
      </c>
      <c r="D46" s="50">
        <v>115.3</v>
      </c>
      <c r="E46" s="51">
        <f t="shared" si="13"/>
        <v>295.2</v>
      </c>
      <c r="F46" s="51">
        <v>21</v>
      </c>
      <c r="G46" s="51">
        <v>59.4</v>
      </c>
      <c r="H46" s="51">
        <v>51.1</v>
      </c>
      <c r="I46" s="51">
        <f t="shared" si="14"/>
        <v>131.5</v>
      </c>
      <c r="J46" s="51">
        <v>65.7</v>
      </c>
      <c r="K46" s="51">
        <v>58.28</v>
      </c>
      <c r="L46" s="51">
        <v>34.6</v>
      </c>
      <c r="M46" s="13">
        <f t="shared" si="15"/>
        <v>158.58</v>
      </c>
      <c r="N46" s="51">
        <v>39.19</v>
      </c>
      <c r="O46" s="51">
        <v>57.37</v>
      </c>
      <c r="P46" s="51">
        <v>79.53</v>
      </c>
      <c r="Q46" s="13">
        <f t="shared" si="16"/>
        <v>176.09</v>
      </c>
      <c r="R46" s="20"/>
    </row>
    <row r="47" spans="1:18" ht="12.75">
      <c r="A47" s="34" t="s">
        <v>81</v>
      </c>
      <c r="B47" s="50">
        <v>287.6</v>
      </c>
      <c r="C47" s="50">
        <v>249.1</v>
      </c>
      <c r="D47" s="50">
        <v>380.7</v>
      </c>
      <c r="E47" s="51">
        <f t="shared" si="13"/>
        <v>917.4000000000001</v>
      </c>
      <c r="F47" s="51">
        <v>232</v>
      </c>
      <c r="G47" s="51">
        <v>452.3</v>
      </c>
      <c r="H47" s="51">
        <v>554.6</v>
      </c>
      <c r="I47" s="51">
        <f t="shared" si="14"/>
        <v>1238.9</v>
      </c>
      <c r="J47" s="51">
        <v>369.28</v>
      </c>
      <c r="K47" s="51">
        <v>217.88</v>
      </c>
      <c r="L47" s="51">
        <v>266.09</v>
      </c>
      <c r="M47" s="13">
        <f t="shared" si="15"/>
        <v>853.25</v>
      </c>
      <c r="N47" s="51">
        <v>680.67</v>
      </c>
      <c r="O47" s="51">
        <v>581.87</v>
      </c>
      <c r="P47" s="51">
        <v>432.01</v>
      </c>
      <c r="Q47" s="13">
        <f t="shared" si="16"/>
        <v>1694.55</v>
      </c>
      <c r="R47" s="20"/>
    </row>
    <row r="48" spans="1:18" ht="12.75">
      <c r="A48" s="57" t="s">
        <v>89</v>
      </c>
      <c r="B48" s="50">
        <v>16</v>
      </c>
      <c r="C48" s="50">
        <v>55.2</v>
      </c>
      <c r="D48" s="50">
        <v>59</v>
      </c>
      <c r="E48" s="51">
        <f t="shared" si="13"/>
        <v>130.2</v>
      </c>
      <c r="F48" s="51">
        <v>85.7</v>
      </c>
      <c r="G48" s="51">
        <v>164</v>
      </c>
      <c r="H48" s="51">
        <v>57.1</v>
      </c>
      <c r="I48" s="51">
        <f t="shared" si="14"/>
        <v>306.8</v>
      </c>
      <c r="J48" s="51">
        <v>113.03</v>
      </c>
      <c r="K48" s="51">
        <v>99.821</v>
      </c>
      <c r="L48" s="51">
        <v>140.71</v>
      </c>
      <c r="M48" s="13">
        <f t="shared" si="15"/>
        <v>353.56100000000004</v>
      </c>
      <c r="N48" s="51">
        <v>140.83</v>
      </c>
      <c r="O48" s="51">
        <v>136.13</v>
      </c>
      <c r="P48" s="51">
        <v>57.42</v>
      </c>
      <c r="Q48" s="13">
        <f t="shared" si="16"/>
        <v>334.38000000000005</v>
      </c>
      <c r="R48" s="20"/>
    </row>
    <row r="49" spans="1:18" ht="12.75" customHeight="1">
      <c r="A49" s="34" t="s">
        <v>82</v>
      </c>
      <c r="B49" s="50">
        <v>97.8</v>
      </c>
      <c r="C49" s="50">
        <v>49</v>
      </c>
      <c r="D49" s="50">
        <v>56.4</v>
      </c>
      <c r="E49" s="51">
        <f t="shared" si="13"/>
        <v>203.20000000000002</v>
      </c>
      <c r="F49" s="51">
        <v>84.2</v>
      </c>
      <c r="G49" s="51">
        <v>63</v>
      </c>
      <c r="H49" s="51">
        <v>66.6</v>
      </c>
      <c r="I49" s="51">
        <f t="shared" si="14"/>
        <v>213.79999999999998</v>
      </c>
      <c r="J49" s="51">
        <v>71.93</v>
      </c>
      <c r="K49" s="51">
        <v>42.01</v>
      </c>
      <c r="L49" s="51">
        <v>14.21</v>
      </c>
      <c r="M49" s="13">
        <f t="shared" si="15"/>
        <v>128.15</v>
      </c>
      <c r="N49" s="51">
        <v>27.63</v>
      </c>
      <c r="O49" s="51">
        <v>55.42</v>
      </c>
      <c r="P49" s="51">
        <v>72.9</v>
      </c>
      <c r="Q49" s="13">
        <f t="shared" si="16"/>
        <v>155.95</v>
      </c>
      <c r="R49" s="20"/>
    </row>
    <row r="50" spans="1:18" ht="12.75" customHeight="1">
      <c r="A50" s="34" t="s">
        <v>90</v>
      </c>
      <c r="B50" s="50">
        <v>0.028115</v>
      </c>
      <c r="C50" s="50">
        <v>49.8</v>
      </c>
      <c r="D50" s="50">
        <v>355.9</v>
      </c>
      <c r="E50" s="51">
        <f t="shared" si="13"/>
        <v>405.728115</v>
      </c>
      <c r="F50" s="51">
        <v>66.1</v>
      </c>
      <c r="G50" s="51">
        <v>597.6</v>
      </c>
      <c r="H50" s="51">
        <v>830.7</v>
      </c>
      <c r="I50" s="51">
        <f t="shared" si="14"/>
        <v>1494.4</v>
      </c>
      <c r="J50" s="51">
        <v>564.97</v>
      </c>
      <c r="K50" s="51">
        <v>619.54</v>
      </c>
      <c r="L50" s="51">
        <v>489.42</v>
      </c>
      <c r="M50" s="13">
        <f t="shared" si="15"/>
        <v>1673.93</v>
      </c>
      <c r="N50" s="51">
        <v>238.44</v>
      </c>
      <c r="O50" s="51">
        <v>98.1</v>
      </c>
      <c r="P50" s="51">
        <v>39.15</v>
      </c>
      <c r="Q50" s="13">
        <f t="shared" si="16"/>
        <v>375.68999999999994</v>
      </c>
      <c r="R50" s="20"/>
    </row>
    <row r="51" spans="1:18" ht="12.75" customHeight="1">
      <c r="A51" s="34" t="s">
        <v>86</v>
      </c>
      <c r="B51" s="50">
        <v>7228.93195</v>
      </c>
      <c r="C51" s="50">
        <v>8035.3</v>
      </c>
      <c r="D51" s="50">
        <v>7602.4</v>
      </c>
      <c r="E51" s="51">
        <f t="shared" si="13"/>
        <v>22866.631950000003</v>
      </c>
      <c r="F51" s="51">
        <v>8915.9</v>
      </c>
      <c r="G51" s="51">
        <v>8726.3</v>
      </c>
      <c r="H51" s="51">
        <v>8029.4</v>
      </c>
      <c r="I51" s="51">
        <f t="shared" si="14"/>
        <v>25671.6</v>
      </c>
      <c r="J51" s="51">
        <v>8069</v>
      </c>
      <c r="K51" s="51">
        <v>8491.85</v>
      </c>
      <c r="L51" s="51">
        <v>8189.38</v>
      </c>
      <c r="M51" s="13">
        <f t="shared" si="15"/>
        <v>24750.23</v>
      </c>
      <c r="N51" s="51">
        <v>9861.37</v>
      </c>
      <c r="O51" s="51">
        <v>8853.72</v>
      </c>
      <c r="P51" s="51">
        <v>7938.48</v>
      </c>
      <c r="Q51" s="13">
        <f t="shared" si="16"/>
        <v>26653.57</v>
      </c>
      <c r="R51" s="20"/>
    </row>
    <row r="52" spans="1:18" ht="12.75" customHeight="1">
      <c r="A52" s="40" t="s">
        <v>71</v>
      </c>
      <c r="B52" s="60">
        <f aca="true" t="shared" si="17" ref="B52:P52">SUM(B43:B51)</f>
        <v>9918.760065</v>
      </c>
      <c r="C52" s="60">
        <f t="shared" si="17"/>
        <v>10463.8</v>
      </c>
      <c r="D52" s="60">
        <f t="shared" si="17"/>
        <v>11273.9</v>
      </c>
      <c r="E52" s="61">
        <f t="shared" si="17"/>
        <v>31656.460065000003</v>
      </c>
      <c r="F52" s="61">
        <f t="shared" si="17"/>
        <v>12189.199999999999</v>
      </c>
      <c r="G52" s="61">
        <f t="shared" si="17"/>
        <v>12777</v>
      </c>
      <c r="H52" s="61">
        <f t="shared" si="17"/>
        <v>12376.3</v>
      </c>
      <c r="I52" s="61">
        <f t="shared" si="17"/>
        <v>37342.5</v>
      </c>
      <c r="J52" s="61">
        <f t="shared" si="17"/>
        <v>12493.14</v>
      </c>
      <c r="K52" s="61">
        <f t="shared" si="17"/>
        <v>11281.491</v>
      </c>
      <c r="L52" s="61">
        <f t="shared" si="17"/>
        <v>11654.09</v>
      </c>
      <c r="M52" s="61">
        <f t="shared" si="17"/>
        <v>35428.721</v>
      </c>
      <c r="N52" s="61">
        <f t="shared" si="17"/>
        <v>13448.78</v>
      </c>
      <c r="O52" s="61">
        <f t="shared" si="17"/>
        <v>11771.21</v>
      </c>
      <c r="P52" s="61">
        <f t="shared" si="17"/>
        <v>10387.529999999999</v>
      </c>
      <c r="Q52" s="61">
        <f>SUM(Q43:Q51)</f>
        <v>35607.520000000004</v>
      </c>
      <c r="R52" s="20"/>
    </row>
    <row r="53" spans="1:18" ht="12.75" customHeight="1">
      <c r="A53" s="81" t="s">
        <v>91</v>
      </c>
      <c r="B53" s="54">
        <v>56.7</v>
      </c>
      <c r="C53" s="54">
        <v>96.9</v>
      </c>
      <c r="D53" s="54">
        <v>30.3</v>
      </c>
      <c r="E53" s="62">
        <f>SUM(B53:D53)</f>
        <v>183.90000000000003</v>
      </c>
      <c r="F53" s="62">
        <v>40.1</v>
      </c>
      <c r="G53" s="62">
        <v>40.7</v>
      </c>
      <c r="H53" s="62">
        <v>14.2</v>
      </c>
      <c r="I53" s="62">
        <f>SUM(F53:H53)</f>
        <v>95.00000000000001</v>
      </c>
      <c r="J53" s="62">
        <v>14.28</v>
      </c>
      <c r="K53" s="62">
        <v>10.35</v>
      </c>
      <c r="L53" s="62">
        <v>10.27</v>
      </c>
      <c r="M53" s="13">
        <f>SUM(J53:L53)</f>
        <v>34.9</v>
      </c>
      <c r="N53" s="62">
        <v>8.75</v>
      </c>
      <c r="O53" s="62">
        <v>17.95</v>
      </c>
      <c r="P53" s="62">
        <v>354.59</v>
      </c>
      <c r="Q53" s="13">
        <f>SUM(N53:P53)</f>
        <v>381.28999999999996</v>
      </c>
      <c r="R53" s="20"/>
    </row>
    <row r="54" spans="1:18" ht="12.75" customHeight="1">
      <c r="A54" s="34" t="s">
        <v>92</v>
      </c>
      <c r="B54" s="54">
        <v>337.36350000000004</v>
      </c>
      <c r="C54" s="54">
        <v>470.3</v>
      </c>
      <c r="D54" s="54">
        <v>656.7</v>
      </c>
      <c r="E54" s="62">
        <f>SUM(B54:D54)</f>
        <v>1464.3635000000002</v>
      </c>
      <c r="F54" s="62">
        <v>521.3</v>
      </c>
      <c r="G54" s="62">
        <v>395.3</v>
      </c>
      <c r="H54" s="62">
        <v>347.6</v>
      </c>
      <c r="I54" s="62">
        <f>SUM(F54:H54)</f>
        <v>1264.1999999999998</v>
      </c>
      <c r="J54" s="62">
        <v>396.43</v>
      </c>
      <c r="K54" s="62">
        <v>400.72</v>
      </c>
      <c r="L54" s="62">
        <v>368.68</v>
      </c>
      <c r="M54" s="13">
        <f>SUM(J54:L54)</f>
        <v>1165.8300000000002</v>
      </c>
      <c r="N54" s="62">
        <v>368.55</v>
      </c>
      <c r="O54" s="62">
        <v>325.51</v>
      </c>
      <c r="P54" s="62">
        <v>356.81</v>
      </c>
      <c r="Q54" s="13">
        <f>SUM(N54:P54)</f>
        <v>1050.87</v>
      </c>
      <c r="R54" s="20"/>
    </row>
    <row r="55" spans="1:18" ht="12.75" customHeight="1">
      <c r="A55" s="63" t="s">
        <v>93</v>
      </c>
      <c r="B55" s="54">
        <v>283.2</v>
      </c>
      <c r="C55" s="54">
        <v>299.6</v>
      </c>
      <c r="D55" s="54">
        <v>314.93790800000005</v>
      </c>
      <c r="E55" s="62">
        <f>SUM(B55:D55)</f>
        <v>897.7379080000001</v>
      </c>
      <c r="F55" s="62">
        <v>290.6</v>
      </c>
      <c r="G55" s="62">
        <v>288</v>
      </c>
      <c r="H55" s="62">
        <v>249.3</v>
      </c>
      <c r="I55" s="62">
        <f>SUM(F55:H55)</f>
        <v>827.9000000000001</v>
      </c>
      <c r="J55" s="62">
        <v>421.95</v>
      </c>
      <c r="K55" s="62">
        <v>419.93</v>
      </c>
      <c r="L55" s="62">
        <v>829.044</v>
      </c>
      <c r="M55" s="13">
        <f>SUM(J55:L55)</f>
        <v>1670.924</v>
      </c>
      <c r="N55" s="62">
        <v>411.6</v>
      </c>
      <c r="O55" s="62">
        <v>461.75</v>
      </c>
      <c r="P55" s="62">
        <v>440.37</v>
      </c>
      <c r="Q55" s="13">
        <f>SUM(N55:P55)</f>
        <v>1313.72</v>
      </c>
      <c r="R55" s="20"/>
    </row>
    <row r="56" spans="1:18" ht="12.75" customHeight="1">
      <c r="A56" s="34" t="s">
        <v>94</v>
      </c>
      <c r="B56" s="54">
        <v>829.5</v>
      </c>
      <c r="C56" s="54">
        <v>868.4</v>
      </c>
      <c r="D56" s="54">
        <v>1474.5</v>
      </c>
      <c r="E56" s="62">
        <f>SUM(B56:D56)</f>
        <v>3172.4</v>
      </c>
      <c r="F56" s="62">
        <v>913.9</v>
      </c>
      <c r="G56" s="62">
        <v>928.7</v>
      </c>
      <c r="H56" s="62">
        <v>828.1</v>
      </c>
      <c r="I56" s="62">
        <f>SUM(F56:H56)</f>
        <v>2670.7</v>
      </c>
      <c r="J56" s="62">
        <v>945.2</v>
      </c>
      <c r="K56" s="62">
        <v>980.32</v>
      </c>
      <c r="L56" s="62">
        <v>947.04</v>
      </c>
      <c r="M56" s="13">
        <f>SUM(J56:L56)</f>
        <v>2872.56</v>
      </c>
      <c r="N56" s="62">
        <v>945.52</v>
      </c>
      <c r="O56" s="62">
        <v>962.72</v>
      </c>
      <c r="P56" s="62">
        <v>1025.03</v>
      </c>
      <c r="Q56" s="13">
        <f>SUM(N56:P56)</f>
        <v>2933.27</v>
      </c>
      <c r="R56" s="20"/>
    </row>
    <row r="57" spans="1:18" ht="12.75" customHeight="1">
      <c r="A57" s="40" t="s">
        <v>71</v>
      </c>
      <c r="B57" s="64">
        <f aca="true" t="shared" si="18" ref="B57:Q57">SUM(B53:B56)</f>
        <v>1506.7635</v>
      </c>
      <c r="C57" s="64">
        <f t="shared" si="18"/>
        <v>1735.2</v>
      </c>
      <c r="D57" s="64">
        <f t="shared" si="18"/>
        <v>2476.437908</v>
      </c>
      <c r="E57" s="65">
        <f t="shared" si="18"/>
        <v>5718.401408</v>
      </c>
      <c r="F57" s="65">
        <f t="shared" si="18"/>
        <v>1765.9</v>
      </c>
      <c r="G57" s="65">
        <f t="shared" si="18"/>
        <v>1652.7</v>
      </c>
      <c r="H57" s="65">
        <f t="shared" si="18"/>
        <v>1439.2</v>
      </c>
      <c r="I57" s="65">
        <f t="shared" si="18"/>
        <v>4857.799999999999</v>
      </c>
      <c r="J57" s="65">
        <f t="shared" si="18"/>
        <v>1777.8600000000001</v>
      </c>
      <c r="K57" s="65">
        <f t="shared" si="18"/>
        <v>1811.3200000000002</v>
      </c>
      <c r="L57" s="65">
        <f t="shared" si="18"/>
        <v>2155.0339999999997</v>
      </c>
      <c r="M57" s="65">
        <f t="shared" si="18"/>
        <v>5744.214</v>
      </c>
      <c r="N57" s="65">
        <f t="shared" si="18"/>
        <v>1734.42</v>
      </c>
      <c r="O57" s="65">
        <f t="shared" si="18"/>
        <v>1767.93</v>
      </c>
      <c r="P57" s="65">
        <f t="shared" si="18"/>
        <v>2176.8</v>
      </c>
      <c r="Q57" s="65">
        <f t="shared" si="18"/>
        <v>5679.15</v>
      </c>
      <c r="R57" s="20"/>
    </row>
    <row r="58" spans="1:18" ht="12.75" customHeight="1">
      <c r="A58" s="34" t="s">
        <v>127</v>
      </c>
      <c r="B58" s="54">
        <v>5.5</v>
      </c>
      <c r="C58" s="54">
        <v>3.2</v>
      </c>
      <c r="D58" s="54">
        <v>3.7</v>
      </c>
      <c r="E58" s="62">
        <f>SUM(B58:D58)</f>
        <v>12.399999999999999</v>
      </c>
      <c r="F58" s="51">
        <v>0</v>
      </c>
      <c r="G58" s="51">
        <v>10.3</v>
      </c>
      <c r="H58" s="51">
        <v>0</v>
      </c>
      <c r="I58" s="62">
        <f>SUM(F58:H58)</f>
        <v>10.3</v>
      </c>
      <c r="J58" s="51">
        <v>0</v>
      </c>
      <c r="K58" s="51">
        <v>20.23</v>
      </c>
      <c r="L58" s="51">
        <v>15.36</v>
      </c>
      <c r="M58" s="13">
        <f>SUM(J58:L58)</f>
        <v>35.59</v>
      </c>
      <c r="N58" s="51">
        <v>13.73</v>
      </c>
      <c r="O58" s="51">
        <v>6.89</v>
      </c>
      <c r="P58" s="51">
        <v>8.68</v>
      </c>
      <c r="Q58" s="13">
        <f>SUM(N58:P58)</f>
        <v>29.3</v>
      </c>
      <c r="R58" s="20"/>
    </row>
    <row r="59" spans="1:18" ht="12.75" customHeight="1">
      <c r="A59" s="15" t="s">
        <v>74</v>
      </c>
      <c r="B59" s="56">
        <f>B41+B52+B57+B58</f>
        <v>17967.823565000002</v>
      </c>
      <c r="C59" s="56">
        <f>C41+C52+C57+C58</f>
        <v>17657.9</v>
      </c>
      <c r="D59" s="56">
        <f>D41+D52+D57+D58</f>
        <v>18815.338456</v>
      </c>
      <c r="E59" s="61">
        <f aca="true" t="shared" si="19" ref="E59:Q59">+E57+E52+E41+E58</f>
        <v>54441.06202100001</v>
      </c>
      <c r="F59" s="61">
        <f t="shared" si="19"/>
        <v>21055.8</v>
      </c>
      <c r="G59" s="61">
        <f t="shared" si="19"/>
        <v>20376.2</v>
      </c>
      <c r="H59" s="61">
        <f t="shared" si="19"/>
        <v>19509.9</v>
      </c>
      <c r="I59" s="61">
        <f t="shared" si="19"/>
        <v>60941.90000000001</v>
      </c>
      <c r="J59" s="61">
        <f t="shared" si="19"/>
        <v>20236.35</v>
      </c>
      <c r="K59" s="61">
        <f t="shared" si="19"/>
        <v>18536.470999999998</v>
      </c>
      <c r="L59" s="61">
        <f t="shared" si="19"/>
        <v>18942.664</v>
      </c>
      <c r="M59" s="61">
        <f t="shared" si="19"/>
        <v>57715.48499999999</v>
      </c>
      <c r="N59" s="61">
        <f t="shared" si="19"/>
        <v>21454.850000000002</v>
      </c>
      <c r="O59" s="61">
        <f t="shared" si="19"/>
        <v>18734.879999999997</v>
      </c>
      <c r="P59" s="61">
        <f t="shared" si="19"/>
        <v>17832.699999999997</v>
      </c>
      <c r="Q59" s="61">
        <f t="shared" si="19"/>
        <v>58022.43000000001</v>
      </c>
      <c r="R59" s="20"/>
    </row>
    <row r="60" spans="1:17" ht="12.75" customHeight="1">
      <c r="A60" s="39" t="s">
        <v>75</v>
      </c>
      <c r="B60" s="66">
        <v>641.9</v>
      </c>
      <c r="C60" s="13">
        <v>787.5</v>
      </c>
      <c r="D60" s="13">
        <v>2000</v>
      </c>
      <c r="E60" s="13">
        <f>SUM(B60:D60)</f>
        <v>3429.4</v>
      </c>
      <c r="F60" s="13">
        <v>2000</v>
      </c>
      <c r="G60" s="13">
        <v>2000</v>
      </c>
      <c r="H60" s="13">
        <v>2000</v>
      </c>
      <c r="I60" s="13">
        <f>SUM(F60:H60)</f>
        <v>6000</v>
      </c>
      <c r="J60" s="62">
        <v>2266.02</v>
      </c>
      <c r="K60" s="62">
        <v>500</v>
      </c>
      <c r="L60" s="62">
        <v>2000</v>
      </c>
      <c r="M60" s="13">
        <f>SUM(J60:L60)</f>
        <v>4766.02</v>
      </c>
      <c r="N60" s="62">
        <v>2000</v>
      </c>
      <c r="O60" s="62">
        <v>2000</v>
      </c>
      <c r="P60" s="62">
        <v>2000</v>
      </c>
      <c r="Q60" s="13">
        <f>SUM(N60:P60)</f>
        <v>6000</v>
      </c>
    </row>
    <row r="61" spans="1:17" ht="12.75" customHeight="1">
      <c r="A61" s="15" t="s">
        <v>95</v>
      </c>
      <c r="B61" s="67">
        <f>B59-B60</f>
        <v>17325.923565</v>
      </c>
      <c r="C61" s="67">
        <f>C59-C60</f>
        <v>16870.4</v>
      </c>
      <c r="D61" s="67">
        <f>D59-D60</f>
        <v>16815.338456</v>
      </c>
      <c r="E61" s="56">
        <f aca="true" t="shared" si="20" ref="E61:P61">+E59-E60</f>
        <v>51011.66202100001</v>
      </c>
      <c r="F61" s="56">
        <f t="shared" si="20"/>
        <v>19055.8</v>
      </c>
      <c r="G61" s="56">
        <f t="shared" si="20"/>
        <v>18376.2</v>
      </c>
      <c r="H61" s="56">
        <f t="shared" si="20"/>
        <v>17509.9</v>
      </c>
      <c r="I61" s="56">
        <f t="shared" si="20"/>
        <v>54941.90000000001</v>
      </c>
      <c r="J61" s="56">
        <f t="shared" si="20"/>
        <v>17970.329999999998</v>
      </c>
      <c r="K61" s="56">
        <f t="shared" si="20"/>
        <v>18036.470999999998</v>
      </c>
      <c r="L61" s="56">
        <f t="shared" si="20"/>
        <v>16942.664</v>
      </c>
      <c r="M61" s="56">
        <f t="shared" si="20"/>
        <v>52949.465</v>
      </c>
      <c r="N61" s="56">
        <f t="shared" si="20"/>
        <v>19454.850000000002</v>
      </c>
      <c r="O61" s="56">
        <f t="shared" si="20"/>
        <v>16734.879999999997</v>
      </c>
      <c r="P61" s="56">
        <f t="shared" si="20"/>
        <v>15832.699999999997</v>
      </c>
      <c r="Q61" s="56">
        <f>+Q59-Q60</f>
        <v>52022.43000000001</v>
      </c>
    </row>
    <row r="62" spans="1:17" ht="12.75">
      <c r="A62" s="63" t="s">
        <v>96</v>
      </c>
      <c r="B62" s="54">
        <v>0</v>
      </c>
      <c r="C62" s="62">
        <v>0</v>
      </c>
      <c r="D62" s="62">
        <v>0</v>
      </c>
      <c r="E62" s="62">
        <f>SUM(B62:D62)</f>
        <v>0</v>
      </c>
      <c r="F62" s="62">
        <v>0</v>
      </c>
      <c r="G62" s="62">
        <v>0</v>
      </c>
      <c r="H62" s="13">
        <v>0</v>
      </c>
      <c r="I62" s="62">
        <f>SUM(F62:H62)</f>
        <v>0</v>
      </c>
      <c r="J62" s="13">
        <v>0</v>
      </c>
      <c r="K62" s="13">
        <v>0</v>
      </c>
      <c r="L62" s="13">
        <v>0</v>
      </c>
      <c r="M62" s="13">
        <f>SUM(J62:L63)</f>
        <v>52949.465</v>
      </c>
      <c r="N62" s="13">
        <v>0</v>
      </c>
      <c r="O62" s="13">
        <v>0</v>
      </c>
      <c r="P62" s="13">
        <v>0</v>
      </c>
      <c r="Q62" s="13">
        <f>SUM(N62:P63)</f>
        <v>52022.42999999999</v>
      </c>
    </row>
    <row r="63" spans="1:17" ht="12.75">
      <c r="A63" s="40" t="s">
        <v>97</v>
      </c>
      <c r="B63" s="67">
        <f>SUM(B61:B62)</f>
        <v>17325.923565</v>
      </c>
      <c r="C63" s="67">
        <f>SUM(C61:C62)</f>
        <v>16870.4</v>
      </c>
      <c r="D63" s="67">
        <f>SUM(D61:D62)</f>
        <v>16815.338456</v>
      </c>
      <c r="E63" s="56">
        <f aca="true" t="shared" si="21" ref="E63:P63">E61+E62</f>
        <v>51011.66202100001</v>
      </c>
      <c r="F63" s="56">
        <f t="shared" si="21"/>
        <v>19055.8</v>
      </c>
      <c r="G63" s="56">
        <f t="shared" si="21"/>
        <v>18376.2</v>
      </c>
      <c r="H63" s="56">
        <f t="shared" si="21"/>
        <v>17509.9</v>
      </c>
      <c r="I63" s="56">
        <f t="shared" si="21"/>
        <v>54941.90000000001</v>
      </c>
      <c r="J63" s="56">
        <f t="shared" si="21"/>
        <v>17970.329999999998</v>
      </c>
      <c r="K63" s="56">
        <f t="shared" si="21"/>
        <v>18036.470999999998</v>
      </c>
      <c r="L63" s="56">
        <f t="shared" si="21"/>
        <v>16942.664</v>
      </c>
      <c r="M63" s="56">
        <f t="shared" si="21"/>
        <v>105898.93</v>
      </c>
      <c r="N63" s="56">
        <f t="shared" si="21"/>
        <v>19454.850000000002</v>
      </c>
      <c r="O63" s="56">
        <f t="shared" si="21"/>
        <v>16734.879999999997</v>
      </c>
      <c r="P63" s="56">
        <f t="shared" si="21"/>
        <v>15832.699999999997</v>
      </c>
      <c r="Q63" s="56">
        <f>Q61+Q62</f>
        <v>104044.86</v>
      </c>
    </row>
    <row r="64" ht="12.75" customHeight="1">
      <c r="A64" s="79" t="s">
        <v>98</v>
      </c>
    </row>
    <row r="65" ht="12.75" customHeight="1"/>
    <row r="66" ht="12.75" customHeight="1"/>
    <row r="67" spans="1:17" ht="12.75" customHeight="1">
      <c r="A67" s="2" t="s">
        <v>99</v>
      </c>
      <c r="M67" s="3"/>
      <c r="Q67" s="3" t="s">
        <v>146</v>
      </c>
    </row>
    <row r="68" spans="1:17" ht="12.75" customHeight="1">
      <c r="A68" s="88" t="s">
        <v>58</v>
      </c>
      <c r="B68" s="89" t="s">
        <v>106</v>
      </c>
      <c r="C68" s="90"/>
      <c r="D68" s="90"/>
      <c r="E68" s="91"/>
      <c r="F68" s="89" t="s">
        <v>107</v>
      </c>
      <c r="G68" s="90"/>
      <c r="H68" s="90"/>
      <c r="I68" s="91"/>
      <c r="J68" s="32" t="s">
        <v>108</v>
      </c>
      <c r="K68" s="32"/>
      <c r="L68" s="32"/>
      <c r="M68" s="32"/>
      <c r="N68" s="32" t="s">
        <v>109</v>
      </c>
      <c r="O68" s="32"/>
      <c r="P68" s="32"/>
      <c r="Q68" s="32"/>
    </row>
    <row r="69" spans="1:17" ht="12.75" customHeight="1">
      <c r="A69" s="88"/>
      <c r="B69" s="33" t="s">
        <v>110</v>
      </c>
      <c r="C69" s="33" t="s">
        <v>111</v>
      </c>
      <c r="D69" s="33" t="s">
        <v>112</v>
      </c>
      <c r="E69" s="33" t="s">
        <v>113</v>
      </c>
      <c r="F69" s="33" t="s">
        <v>114</v>
      </c>
      <c r="G69" s="33" t="s">
        <v>115</v>
      </c>
      <c r="H69" s="33" t="s">
        <v>116</v>
      </c>
      <c r="I69" s="33" t="s">
        <v>113</v>
      </c>
      <c r="J69" s="33" t="s">
        <v>117</v>
      </c>
      <c r="K69" s="33" t="s">
        <v>118</v>
      </c>
      <c r="L69" s="33" t="s">
        <v>119</v>
      </c>
      <c r="M69" s="33" t="s">
        <v>113</v>
      </c>
      <c r="N69" s="33" t="s">
        <v>120</v>
      </c>
      <c r="O69" s="33" t="s">
        <v>122</v>
      </c>
      <c r="P69" s="33" t="s">
        <v>121</v>
      </c>
      <c r="Q69" s="33" t="s">
        <v>113</v>
      </c>
    </row>
    <row r="70" spans="1:17" ht="12.75">
      <c r="A70" s="34" t="s">
        <v>145</v>
      </c>
      <c r="B70" s="68">
        <v>7551.4</v>
      </c>
      <c r="C70" s="68">
        <v>9107.9</v>
      </c>
      <c r="D70" s="68">
        <v>7619</v>
      </c>
      <c r="E70" s="68">
        <f>SUM(B70:D70)</f>
        <v>24278.3</v>
      </c>
      <c r="F70" s="68">
        <v>7839.3</v>
      </c>
      <c r="G70" s="68">
        <v>9913.6</v>
      </c>
      <c r="H70" s="68">
        <v>7623.3</v>
      </c>
      <c r="I70" s="68">
        <f>SUM(F70:H70)</f>
        <v>25376.2</v>
      </c>
      <c r="J70" s="68">
        <v>8466.34</v>
      </c>
      <c r="K70" s="68">
        <v>7222.82</v>
      </c>
      <c r="L70" s="68">
        <v>7289.27</v>
      </c>
      <c r="M70" s="13">
        <f>SUM(J70:L70)</f>
        <v>22978.43</v>
      </c>
      <c r="N70" s="68">
        <v>6643.03</v>
      </c>
      <c r="O70" s="68">
        <v>9155.79</v>
      </c>
      <c r="P70" s="68">
        <v>7849.55</v>
      </c>
      <c r="Q70" s="13">
        <f>SUM(N70:P70)</f>
        <v>23648.37</v>
      </c>
    </row>
    <row r="71" spans="1:17" ht="12.75">
      <c r="A71" s="57" t="s">
        <v>100</v>
      </c>
      <c r="B71" s="68">
        <v>858</v>
      </c>
      <c r="C71" s="68">
        <v>275</v>
      </c>
      <c r="D71" s="68">
        <v>213</v>
      </c>
      <c r="E71" s="68">
        <f>SUM(B71:D71)</f>
        <v>1346</v>
      </c>
      <c r="F71" s="68">
        <v>184.4</v>
      </c>
      <c r="G71" s="68">
        <v>256.5</v>
      </c>
      <c r="H71" s="68">
        <v>115.2</v>
      </c>
      <c r="I71" s="68">
        <f>SUM(F71:H71)</f>
        <v>556.1</v>
      </c>
      <c r="J71" s="68">
        <v>422.38</v>
      </c>
      <c r="K71" s="68">
        <v>166.65</v>
      </c>
      <c r="L71" s="68">
        <v>193.98</v>
      </c>
      <c r="M71" s="13">
        <f>SUM(J71:L71)</f>
        <v>783.01</v>
      </c>
      <c r="N71" s="68">
        <v>378.76</v>
      </c>
      <c r="O71" s="68">
        <v>492.14</v>
      </c>
      <c r="P71" s="68">
        <v>168.86</v>
      </c>
      <c r="Q71" s="13">
        <f>SUM(N71:P71)</f>
        <v>1039.76</v>
      </c>
    </row>
    <row r="72" spans="1:17" ht="12.75">
      <c r="A72" s="57" t="s">
        <v>101</v>
      </c>
      <c r="B72" s="68">
        <v>5787.9</v>
      </c>
      <c r="C72" s="68">
        <v>6788.2</v>
      </c>
      <c r="D72" s="68">
        <v>7966</v>
      </c>
      <c r="E72" s="68">
        <f>SUM(B72:D72)</f>
        <v>20542.1</v>
      </c>
      <c r="F72" s="68">
        <v>7469.7</v>
      </c>
      <c r="G72" s="68">
        <v>5934.7</v>
      </c>
      <c r="H72" s="68">
        <v>8565.1</v>
      </c>
      <c r="I72" s="68">
        <f>SUM(F72:H72)</f>
        <v>21969.5</v>
      </c>
      <c r="J72" s="68">
        <v>7306.29</v>
      </c>
      <c r="K72" s="68">
        <v>7065.2</v>
      </c>
      <c r="L72" s="68">
        <v>6964.03</v>
      </c>
      <c r="M72" s="13">
        <f>SUM(J72:L72)</f>
        <v>21335.52</v>
      </c>
      <c r="N72" s="68">
        <v>5541.2</v>
      </c>
      <c r="O72" s="68">
        <v>5094.76</v>
      </c>
      <c r="P72" s="68">
        <v>7557.86</v>
      </c>
      <c r="Q72" s="13">
        <f>SUM(N72:P72)</f>
        <v>18193.82</v>
      </c>
    </row>
    <row r="73" spans="1:17" ht="12.75">
      <c r="A73" s="40" t="s">
        <v>71</v>
      </c>
      <c r="B73" s="69">
        <f aca="true" t="shared" si="22" ref="B73:Q73">SUM(B70:B72)</f>
        <v>14197.3</v>
      </c>
      <c r="C73" s="69">
        <f t="shared" si="22"/>
        <v>16171.099999999999</v>
      </c>
      <c r="D73" s="69">
        <f t="shared" si="22"/>
        <v>15798</v>
      </c>
      <c r="E73" s="69">
        <f t="shared" si="22"/>
        <v>46166.399999999994</v>
      </c>
      <c r="F73" s="69">
        <f t="shared" si="22"/>
        <v>15493.4</v>
      </c>
      <c r="G73" s="69">
        <f t="shared" si="22"/>
        <v>16104.8</v>
      </c>
      <c r="H73" s="69">
        <f t="shared" si="22"/>
        <v>16303.6</v>
      </c>
      <c r="I73" s="69">
        <f t="shared" si="22"/>
        <v>47901.8</v>
      </c>
      <c r="J73" s="69">
        <f t="shared" si="22"/>
        <v>16195.009999999998</v>
      </c>
      <c r="K73" s="69">
        <f t="shared" si="22"/>
        <v>14454.669999999998</v>
      </c>
      <c r="L73" s="69">
        <f t="shared" si="22"/>
        <v>14447.279999999999</v>
      </c>
      <c r="M73" s="69">
        <f t="shared" si="22"/>
        <v>45096.96</v>
      </c>
      <c r="N73" s="69">
        <f t="shared" si="22"/>
        <v>12562.99</v>
      </c>
      <c r="O73" s="69">
        <f t="shared" si="22"/>
        <v>14742.69</v>
      </c>
      <c r="P73" s="69">
        <f t="shared" si="22"/>
        <v>15576.27</v>
      </c>
      <c r="Q73" s="56">
        <f t="shared" si="22"/>
        <v>42881.95</v>
      </c>
    </row>
    <row r="74" spans="1:17" ht="12.75">
      <c r="A74" s="52" t="s">
        <v>152</v>
      </c>
      <c r="B74" s="70">
        <v>9046.6</v>
      </c>
      <c r="C74" s="70">
        <v>12336.1</v>
      </c>
      <c r="D74" s="70">
        <v>10777.5</v>
      </c>
      <c r="E74" s="70">
        <f>SUM(B74:D74)</f>
        <v>32160.2</v>
      </c>
      <c r="F74" s="70">
        <v>10978.3</v>
      </c>
      <c r="G74" s="70">
        <v>11228.4</v>
      </c>
      <c r="H74" s="70">
        <v>9056.9</v>
      </c>
      <c r="I74" s="68">
        <f>SUM(F74:H74)</f>
        <v>31263.6</v>
      </c>
      <c r="J74" s="68">
        <v>10036.35</v>
      </c>
      <c r="K74" s="68">
        <v>9369.09</v>
      </c>
      <c r="L74" s="68">
        <v>9355.37</v>
      </c>
      <c r="M74" s="13">
        <f>SUM(J74:L74)</f>
        <v>28760.810000000005</v>
      </c>
      <c r="N74" s="68">
        <v>8749.799</v>
      </c>
      <c r="O74" s="68">
        <v>12482.71</v>
      </c>
      <c r="P74" s="68">
        <v>10105.99</v>
      </c>
      <c r="Q74" s="13">
        <f>SUM(N74:P74)</f>
        <v>31338.498999999996</v>
      </c>
    </row>
    <row r="75" spans="1:17" ht="12.75">
      <c r="A75" s="34" t="s">
        <v>128</v>
      </c>
      <c r="B75" s="70">
        <v>6616</v>
      </c>
      <c r="C75" s="70">
        <v>4233.3</v>
      </c>
      <c r="D75" s="70">
        <v>5002.5</v>
      </c>
      <c r="E75" s="70">
        <f>SUM(B75:D75)</f>
        <v>15851.8</v>
      </c>
      <c r="F75" s="70">
        <v>5004.8</v>
      </c>
      <c r="G75" s="70">
        <v>4172.9</v>
      </c>
      <c r="H75" s="70">
        <v>5809.6</v>
      </c>
      <c r="I75" s="68">
        <f>SUM(F75:H75)</f>
        <v>14987.300000000001</v>
      </c>
      <c r="J75" s="68">
        <v>4885.94</v>
      </c>
      <c r="K75" s="68">
        <v>4514.8</v>
      </c>
      <c r="L75" s="68">
        <v>4346.66</v>
      </c>
      <c r="M75" s="13">
        <f>SUM(J75:L75)</f>
        <v>13747.4</v>
      </c>
      <c r="N75" s="68">
        <v>6143.75</v>
      </c>
      <c r="O75" s="68">
        <v>3273.71</v>
      </c>
      <c r="P75" s="68">
        <v>4615.62</v>
      </c>
      <c r="Q75" s="13">
        <f>SUM(N75:P75)</f>
        <v>14033.079999999998</v>
      </c>
    </row>
    <row r="76" spans="1:17" ht="12.75">
      <c r="A76" s="34" t="s">
        <v>129</v>
      </c>
      <c r="B76" s="70">
        <v>3224.8</v>
      </c>
      <c r="C76" s="70">
        <v>3248.5</v>
      </c>
      <c r="D76" s="70">
        <v>4209.9</v>
      </c>
      <c r="E76" s="70">
        <f>SUM(B76:D76)</f>
        <v>10683.2</v>
      </c>
      <c r="F76" s="70">
        <v>4026.5</v>
      </c>
      <c r="G76" s="70">
        <v>2936.7</v>
      </c>
      <c r="H76" s="70">
        <v>4489.4</v>
      </c>
      <c r="I76" s="70">
        <f>SUM(F76:H76)</f>
        <v>11452.599999999999</v>
      </c>
      <c r="J76" s="68">
        <v>3618.36</v>
      </c>
      <c r="K76" s="68">
        <v>3564.07</v>
      </c>
      <c r="L76" s="68">
        <v>3561.1</v>
      </c>
      <c r="M76" s="13">
        <f>SUM(J76:L76)</f>
        <v>10743.53</v>
      </c>
      <c r="N76" s="68">
        <v>3858.3</v>
      </c>
      <c r="O76" s="68">
        <v>3204.14</v>
      </c>
      <c r="P76" s="68">
        <v>3544.52</v>
      </c>
      <c r="Q76" s="13">
        <f>SUM(N76:P76)</f>
        <v>10606.960000000001</v>
      </c>
    </row>
    <row r="77" spans="1:17" ht="12.75">
      <c r="A77" s="52" t="s">
        <v>102</v>
      </c>
      <c r="B77" s="70">
        <v>294.3</v>
      </c>
      <c r="C77" s="70">
        <v>59.4</v>
      </c>
      <c r="D77" s="70">
        <v>12.7</v>
      </c>
      <c r="E77" s="70">
        <f>SUM(B77:D77)</f>
        <v>366.4</v>
      </c>
      <c r="F77" s="70">
        <v>20.3</v>
      </c>
      <c r="G77" s="70">
        <v>41.8</v>
      </c>
      <c r="H77" s="70">
        <v>16.2</v>
      </c>
      <c r="I77" s="68">
        <f>SUM(F77:H77)</f>
        <v>78.3</v>
      </c>
      <c r="J77" s="68">
        <v>21.16</v>
      </c>
      <c r="K77" s="68">
        <v>14.1</v>
      </c>
      <c r="L77" s="68">
        <v>51.501</v>
      </c>
      <c r="M77" s="13">
        <f>SUM(J77:L77)</f>
        <v>86.761</v>
      </c>
      <c r="N77" s="68">
        <v>16.17</v>
      </c>
      <c r="O77" s="68">
        <v>5.132</v>
      </c>
      <c r="P77" s="68">
        <v>47.67</v>
      </c>
      <c r="Q77" s="13">
        <f>SUM(N77:P77)</f>
        <v>68.97200000000001</v>
      </c>
    </row>
    <row r="78" spans="1:17" ht="12.75">
      <c r="A78" s="34" t="s">
        <v>103</v>
      </c>
      <c r="B78" s="68">
        <v>0.0145</v>
      </c>
      <c r="C78" s="68">
        <v>0</v>
      </c>
      <c r="D78" s="68">
        <v>0</v>
      </c>
      <c r="E78" s="70">
        <f>SUM(B78:D78)</f>
        <v>0.0145</v>
      </c>
      <c r="F78" s="70">
        <v>0</v>
      </c>
      <c r="G78" s="70">
        <v>0.069588</v>
      </c>
      <c r="H78" s="70">
        <v>0</v>
      </c>
      <c r="I78" s="68">
        <f>SUM(F78:H78)</f>
        <v>0.069588</v>
      </c>
      <c r="J78" s="68">
        <v>0.79</v>
      </c>
      <c r="K78" s="68">
        <v>14.2</v>
      </c>
      <c r="L78" s="68">
        <v>59.76</v>
      </c>
      <c r="M78" s="13">
        <f>SUM(J78:L78)</f>
        <v>74.75</v>
      </c>
      <c r="N78" s="68">
        <v>0</v>
      </c>
      <c r="O78" s="68">
        <v>0</v>
      </c>
      <c r="P78" s="68">
        <v>0.1</v>
      </c>
      <c r="Q78" s="13">
        <f>SUM(N78:P78)</f>
        <v>0.1</v>
      </c>
    </row>
    <row r="79" spans="1:17" ht="12.75">
      <c r="A79" s="40" t="s">
        <v>71</v>
      </c>
      <c r="B79" s="69">
        <f aca="true" t="shared" si="23" ref="B79:O79">SUM(B74:B78)</f>
        <v>19181.714500000002</v>
      </c>
      <c r="C79" s="69">
        <f t="shared" si="23"/>
        <v>19877.300000000003</v>
      </c>
      <c r="D79" s="69">
        <f t="shared" si="23"/>
        <v>20002.600000000002</v>
      </c>
      <c r="E79" s="69">
        <f t="shared" si="23"/>
        <v>59061.614499999996</v>
      </c>
      <c r="F79" s="69">
        <f t="shared" si="23"/>
        <v>20029.899999999998</v>
      </c>
      <c r="G79" s="69">
        <f t="shared" si="23"/>
        <v>18379.869587999998</v>
      </c>
      <c r="H79" s="69">
        <f t="shared" si="23"/>
        <v>19372.100000000002</v>
      </c>
      <c r="I79" s="69">
        <f t="shared" si="23"/>
        <v>57781.869588</v>
      </c>
      <c r="J79" s="69">
        <f t="shared" si="23"/>
        <v>18562.600000000002</v>
      </c>
      <c r="K79" s="69">
        <f t="shared" si="23"/>
        <v>17476.26</v>
      </c>
      <c r="L79" s="69">
        <f t="shared" si="23"/>
        <v>17374.391</v>
      </c>
      <c r="M79" s="69">
        <f t="shared" si="23"/>
        <v>53413.251000000004</v>
      </c>
      <c r="N79" s="69">
        <f>SUM(N74:N78)</f>
        <v>18768.019</v>
      </c>
      <c r="O79" s="69">
        <f t="shared" si="23"/>
        <v>18965.692</v>
      </c>
      <c r="P79" s="69">
        <f>SUM(P74:P78)</f>
        <v>18313.899999999998</v>
      </c>
      <c r="Q79" s="69">
        <f>SUM(Q74:Q78)</f>
        <v>56047.611</v>
      </c>
    </row>
    <row r="80" spans="1:17" ht="12.75" customHeight="1" hidden="1">
      <c r="A80" s="40" t="s">
        <v>27</v>
      </c>
      <c r="B80" s="49"/>
      <c r="C80" s="49"/>
      <c r="D80" s="49"/>
      <c r="E80" s="49"/>
      <c r="F80" s="49"/>
      <c r="G80" s="71"/>
      <c r="H80" s="49"/>
      <c r="I80" s="49"/>
      <c r="J80" s="49"/>
      <c r="K80" s="49"/>
      <c r="L80" s="49"/>
      <c r="M80" s="49"/>
      <c r="N80" s="49"/>
      <c r="O80" s="49"/>
      <c r="P80" s="49"/>
      <c r="Q80" s="49"/>
    </row>
    <row r="81" spans="1:17" ht="12.75" customHeight="1" hidden="1">
      <c r="A81" s="34" t="s">
        <v>54</v>
      </c>
      <c r="B81" s="72">
        <v>694.5</v>
      </c>
      <c r="C81" s="72">
        <v>43.5</v>
      </c>
      <c r="D81" s="72">
        <v>0</v>
      </c>
      <c r="E81" s="72">
        <f>SUM(B81:D81)</f>
        <v>738</v>
      </c>
      <c r="F81" s="72">
        <v>0</v>
      </c>
      <c r="G81" s="73">
        <v>0</v>
      </c>
      <c r="H81" s="72">
        <v>0</v>
      </c>
      <c r="I81" s="68">
        <f aca="true" t="shared" si="24" ref="I81:I88">SUM(F81:H81)</f>
        <v>0</v>
      </c>
      <c r="J81" s="72">
        <v>14.34</v>
      </c>
      <c r="K81" s="72">
        <v>23.89</v>
      </c>
      <c r="L81" s="72">
        <v>19.7</v>
      </c>
      <c r="M81" s="13">
        <f>SUM(J81:K81)</f>
        <v>38.230000000000004</v>
      </c>
      <c r="N81" s="72">
        <v>0</v>
      </c>
      <c r="O81" s="72">
        <v>0</v>
      </c>
      <c r="P81" s="72">
        <v>0</v>
      </c>
      <c r="Q81" s="13">
        <f aca="true" t="shared" si="25" ref="Q81:Q89">SUM(N81:P81)</f>
        <v>0</v>
      </c>
    </row>
    <row r="82" spans="1:17" ht="12.75" customHeight="1" hidden="1">
      <c r="A82" s="34" t="s">
        <v>28</v>
      </c>
      <c r="B82" s="68">
        <v>4.1</v>
      </c>
      <c r="C82" s="68">
        <v>1.9</v>
      </c>
      <c r="D82" s="68">
        <v>3.8</v>
      </c>
      <c r="E82" s="68">
        <f>SUM(B82:D82)</f>
        <v>9.8</v>
      </c>
      <c r="F82" s="68">
        <v>2</v>
      </c>
      <c r="G82" s="68">
        <v>5.8</v>
      </c>
      <c r="H82" s="72">
        <v>0</v>
      </c>
      <c r="I82" s="68">
        <f t="shared" si="24"/>
        <v>7.8</v>
      </c>
      <c r="J82" s="68">
        <v>1.39</v>
      </c>
      <c r="K82" s="68">
        <v>18.41</v>
      </c>
      <c r="L82" s="68">
        <v>68.32</v>
      </c>
      <c r="M82" s="13">
        <f>SUM(J82:K82)</f>
        <v>19.8</v>
      </c>
      <c r="N82" s="68">
        <v>18.23</v>
      </c>
      <c r="O82" s="68">
        <v>1.71</v>
      </c>
      <c r="P82" s="68">
        <v>2.53</v>
      </c>
      <c r="Q82" s="13">
        <f t="shared" si="25"/>
        <v>22.470000000000002</v>
      </c>
    </row>
    <row r="83" spans="1:17" ht="12.75" customHeight="1" hidden="1">
      <c r="A83" s="34" t="s">
        <v>29</v>
      </c>
      <c r="B83" s="68">
        <v>29.4</v>
      </c>
      <c r="C83" s="68">
        <v>30.4</v>
      </c>
      <c r="D83" s="68">
        <v>23.9</v>
      </c>
      <c r="E83" s="68">
        <f aca="true" t="shared" si="26" ref="E83:E89">SUM(B83:D83)</f>
        <v>83.69999999999999</v>
      </c>
      <c r="F83" s="68">
        <v>27.6</v>
      </c>
      <c r="G83" s="68">
        <v>35.8</v>
      </c>
      <c r="H83" s="68">
        <v>19.9</v>
      </c>
      <c r="I83" s="68">
        <f t="shared" si="24"/>
        <v>83.3</v>
      </c>
      <c r="J83" s="68">
        <v>171.66</v>
      </c>
      <c r="K83" s="68">
        <v>24.852</v>
      </c>
      <c r="L83" s="68">
        <v>26.53</v>
      </c>
      <c r="M83" s="13">
        <f aca="true" t="shared" si="27" ref="M83:M90">SUM(J83:L83)</f>
        <v>223.042</v>
      </c>
      <c r="N83" s="68">
        <v>163.96</v>
      </c>
      <c r="O83" s="68">
        <v>29.947</v>
      </c>
      <c r="P83" s="68">
        <v>7.68</v>
      </c>
      <c r="Q83" s="13">
        <f t="shared" si="25"/>
        <v>201.58700000000002</v>
      </c>
    </row>
    <row r="84" spans="1:17" ht="12.75" customHeight="1" hidden="1">
      <c r="A84" s="34" t="s">
        <v>30</v>
      </c>
      <c r="B84" s="68">
        <v>0.2</v>
      </c>
      <c r="C84" s="68">
        <v>0.3</v>
      </c>
      <c r="D84" s="68">
        <v>6.7</v>
      </c>
      <c r="E84" s="68">
        <f t="shared" si="26"/>
        <v>7.2</v>
      </c>
      <c r="F84" s="68">
        <v>0</v>
      </c>
      <c r="G84" s="68">
        <v>3.7</v>
      </c>
      <c r="H84" s="68">
        <v>1.6</v>
      </c>
      <c r="I84" s="68">
        <f t="shared" si="24"/>
        <v>5.300000000000001</v>
      </c>
      <c r="J84" s="68">
        <v>0.344</v>
      </c>
      <c r="K84" s="68">
        <v>87.29</v>
      </c>
      <c r="L84" s="68">
        <v>23.63</v>
      </c>
      <c r="M84" s="13">
        <f t="shared" si="27"/>
        <v>111.264</v>
      </c>
      <c r="N84" s="68">
        <v>0.11</v>
      </c>
      <c r="O84" s="68">
        <v>0.177</v>
      </c>
      <c r="P84" s="68">
        <v>70.8</v>
      </c>
      <c r="Q84" s="13">
        <f t="shared" si="25"/>
        <v>71.087</v>
      </c>
    </row>
    <row r="85" spans="1:17" ht="12.75" customHeight="1" hidden="1">
      <c r="A85" s="34" t="s">
        <v>31</v>
      </c>
      <c r="B85" s="68">
        <v>0.2</v>
      </c>
      <c r="C85" s="68">
        <v>0.3</v>
      </c>
      <c r="D85" s="68">
        <v>0.3</v>
      </c>
      <c r="E85" s="68">
        <f t="shared" si="26"/>
        <v>0.8</v>
      </c>
      <c r="F85" s="68">
        <v>0.5</v>
      </c>
      <c r="G85" s="68">
        <v>0.25876</v>
      </c>
      <c r="H85" s="68">
        <v>0.2</v>
      </c>
      <c r="I85" s="68">
        <f t="shared" si="24"/>
        <v>0.9587600000000001</v>
      </c>
      <c r="J85" s="68">
        <v>0.15</v>
      </c>
      <c r="K85" s="68">
        <v>1.38</v>
      </c>
      <c r="L85" s="68">
        <v>0.267</v>
      </c>
      <c r="M85" s="13">
        <f t="shared" si="27"/>
        <v>1.7969999999999997</v>
      </c>
      <c r="N85" s="68">
        <v>0.27</v>
      </c>
      <c r="O85" s="68">
        <v>0.27</v>
      </c>
      <c r="P85" s="68">
        <v>2.82</v>
      </c>
      <c r="Q85" s="13">
        <f t="shared" si="25"/>
        <v>3.36</v>
      </c>
    </row>
    <row r="86" spans="1:17" ht="12.75" customHeight="1" hidden="1">
      <c r="A86" s="37" t="s">
        <v>32</v>
      </c>
      <c r="B86" s="68">
        <v>30.4</v>
      </c>
      <c r="C86" s="68">
        <v>52.6</v>
      </c>
      <c r="D86" s="68">
        <v>42</v>
      </c>
      <c r="E86" s="68">
        <f t="shared" si="26"/>
        <v>125</v>
      </c>
      <c r="F86" s="68">
        <v>37.7</v>
      </c>
      <c r="G86" s="68">
        <v>29.7</v>
      </c>
      <c r="H86" s="68">
        <v>44.5</v>
      </c>
      <c r="I86" s="68">
        <f t="shared" si="24"/>
        <v>111.9</v>
      </c>
      <c r="J86" s="68">
        <v>51.73</v>
      </c>
      <c r="K86" s="68">
        <v>21.71</v>
      </c>
      <c r="L86" s="68">
        <v>17.45</v>
      </c>
      <c r="M86" s="13">
        <f t="shared" si="27"/>
        <v>90.89</v>
      </c>
      <c r="N86" s="68">
        <v>18.78</v>
      </c>
      <c r="O86" s="68">
        <v>49.68</v>
      </c>
      <c r="P86" s="68">
        <v>0.18</v>
      </c>
      <c r="Q86" s="13">
        <f t="shared" si="25"/>
        <v>68.64000000000001</v>
      </c>
    </row>
    <row r="87" spans="1:17" ht="12.75" customHeight="1" hidden="1">
      <c r="A87" s="34" t="s">
        <v>33</v>
      </c>
      <c r="B87" s="68">
        <v>4.2</v>
      </c>
      <c r="C87" s="68">
        <v>31</v>
      </c>
      <c r="D87" s="68">
        <v>4.8</v>
      </c>
      <c r="E87" s="68">
        <f t="shared" si="26"/>
        <v>40</v>
      </c>
      <c r="F87" s="68">
        <v>3.4</v>
      </c>
      <c r="G87" s="68">
        <v>2.9</v>
      </c>
      <c r="H87" s="68">
        <v>19.3</v>
      </c>
      <c r="I87" s="68">
        <f t="shared" si="24"/>
        <v>25.6</v>
      </c>
      <c r="J87" s="68">
        <v>15.16</v>
      </c>
      <c r="K87" s="68">
        <v>34.25</v>
      </c>
      <c r="L87" s="68">
        <v>15.124</v>
      </c>
      <c r="M87" s="13">
        <f t="shared" si="27"/>
        <v>64.53399999999999</v>
      </c>
      <c r="N87" s="68">
        <v>15.53</v>
      </c>
      <c r="O87" s="68">
        <v>10.85</v>
      </c>
      <c r="P87" s="68">
        <v>14.61</v>
      </c>
      <c r="Q87" s="13">
        <f t="shared" si="25"/>
        <v>40.989999999999995</v>
      </c>
    </row>
    <row r="88" spans="1:17" ht="12.75" customHeight="1" hidden="1">
      <c r="A88" s="36" t="s">
        <v>34</v>
      </c>
      <c r="B88" s="68">
        <v>129.3</v>
      </c>
      <c r="C88" s="68">
        <v>247.7</v>
      </c>
      <c r="D88" s="68">
        <v>113.2</v>
      </c>
      <c r="E88" s="68">
        <f t="shared" si="26"/>
        <v>490.2</v>
      </c>
      <c r="F88" s="68">
        <v>58</v>
      </c>
      <c r="G88" s="68">
        <v>914.9</v>
      </c>
      <c r="H88" s="68">
        <v>66.2</v>
      </c>
      <c r="I88" s="68">
        <f t="shared" si="24"/>
        <v>1039.1</v>
      </c>
      <c r="J88" s="68">
        <v>110.13</v>
      </c>
      <c r="K88" s="68">
        <v>75.98</v>
      </c>
      <c r="L88" s="68">
        <v>1130.68</v>
      </c>
      <c r="M88" s="13">
        <f t="shared" si="27"/>
        <v>1316.79</v>
      </c>
      <c r="N88" s="68">
        <v>74.49</v>
      </c>
      <c r="O88" s="68">
        <v>155.39</v>
      </c>
      <c r="P88" s="68">
        <v>10.43</v>
      </c>
      <c r="Q88" s="13">
        <f t="shared" si="25"/>
        <v>240.31</v>
      </c>
    </row>
    <row r="89" spans="1:17" ht="12.75" customHeight="1" hidden="1">
      <c r="A89" s="52" t="s">
        <v>44</v>
      </c>
      <c r="B89" s="70">
        <v>0</v>
      </c>
      <c r="C89" s="70">
        <v>0</v>
      </c>
      <c r="D89" s="70">
        <v>0</v>
      </c>
      <c r="E89" s="68">
        <f t="shared" si="26"/>
        <v>0</v>
      </c>
      <c r="F89" s="68">
        <v>0</v>
      </c>
      <c r="G89" s="68">
        <v>0</v>
      </c>
      <c r="H89" s="68">
        <v>0</v>
      </c>
      <c r="I89" s="70">
        <f>SUM(F89:H89)</f>
        <v>0</v>
      </c>
      <c r="J89" s="68">
        <v>0</v>
      </c>
      <c r="K89" s="68">
        <v>0</v>
      </c>
      <c r="L89" s="68">
        <v>0</v>
      </c>
      <c r="M89" s="13">
        <f t="shared" si="27"/>
        <v>0</v>
      </c>
      <c r="N89" s="68">
        <v>0</v>
      </c>
      <c r="O89" s="68">
        <v>0</v>
      </c>
      <c r="P89" s="68">
        <v>83.03</v>
      </c>
      <c r="Q89" s="13">
        <f t="shared" si="25"/>
        <v>83.03</v>
      </c>
    </row>
    <row r="90" spans="1:17" ht="12.75" customHeight="1">
      <c r="A90" s="80" t="s">
        <v>104</v>
      </c>
      <c r="B90" s="74">
        <f aca="true" t="shared" si="28" ref="B90:Q90">SUM(B81:B89)</f>
        <v>892.3000000000002</v>
      </c>
      <c r="C90" s="74">
        <f t="shared" si="28"/>
        <v>407.7</v>
      </c>
      <c r="D90" s="74">
        <f t="shared" si="28"/>
        <v>194.7</v>
      </c>
      <c r="E90" s="74">
        <f t="shared" si="28"/>
        <v>1494.7</v>
      </c>
      <c r="F90" s="74">
        <f t="shared" si="28"/>
        <v>129.20000000000002</v>
      </c>
      <c r="G90" s="74">
        <f t="shared" si="28"/>
        <v>993.05876</v>
      </c>
      <c r="H90" s="74">
        <f t="shared" si="28"/>
        <v>151.7</v>
      </c>
      <c r="I90" s="74">
        <f t="shared" si="28"/>
        <v>1273.95876</v>
      </c>
      <c r="J90" s="74">
        <f t="shared" si="28"/>
        <v>364.904</v>
      </c>
      <c r="K90" s="74">
        <f t="shared" si="28"/>
        <v>287.762</v>
      </c>
      <c r="L90" s="74">
        <f t="shared" si="28"/>
        <v>1301.701</v>
      </c>
      <c r="M90" s="56">
        <f t="shared" si="27"/>
        <v>1954.367</v>
      </c>
      <c r="N90" s="74">
        <f t="shared" si="28"/>
        <v>291.37</v>
      </c>
      <c r="O90" s="74">
        <f t="shared" si="28"/>
        <v>248.02399999999997</v>
      </c>
      <c r="P90" s="74">
        <f t="shared" si="28"/>
        <v>192.07999999999998</v>
      </c>
      <c r="Q90" s="74">
        <f t="shared" si="28"/>
        <v>731.4739999999999</v>
      </c>
    </row>
    <row r="91" spans="1:17" ht="12.75" customHeight="1">
      <c r="A91" s="15" t="s">
        <v>74</v>
      </c>
      <c r="B91" s="38">
        <f>B73+B79+B90</f>
        <v>34271.31450000001</v>
      </c>
      <c r="C91" s="38">
        <f>C73+C79+C90</f>
        <v>36456.1</v>
      </c>
      <c r="D91" s="38">
        <f>D73+D79+D90</f>
        <v>35995.3</v>
      </c>
      <c r="E91" s="56">
        <f aca="true" t="shared" si="29" ref="E91:Q91">E90+E79+E73</f>
        <v>106722.71449999999</v>
      </c>
      <c r="F91" s="56">
        <f t="shared" si="29"/>
        <v>35652.5</v>
      </c>
      <c r="G91" s="56">
        <f t="shared" si="29"/>
        <v>35477.728348</v>
      </c>
      <c r="H91" s="56">
        <f t="shared" si="29"/>
        <v>35827.4</v>
      </c>
      <c r="I91" s="56">
        <f t="shared" si="29"/>
        <v>106957.628348</v>
      </c>
      <c r="J91" s="56">
        <f t="shared" si="29"/>
        <v>35122.513999999996</v>
      </c>
      <c r="K91" s="56">
        <f t="shared" si="29"/>
        <v>32218.691999999995</v>
      </c>
      <c r="L91" s="56">
        <f t="shared" si="29"/>
        <v>33123.372</v>
      </c>
      <c r="M91" s="56">
        <f t="shared" si="29"/>
        <v>100464.57800000001</v>
      </c>
      <c r="N91" s="56">
        <f t="shared" si="29"/>
        <v>31622.379</v>
      </c>
      <c r="O91" s="56">
        <f t="shared" si="29"/>
        <v>33956.406</v>
      </c>
      <c r="P91" s="56">
        <f t="shared" si="29"/>
        <v>34082.25</v>
      </c>
      <c r="Q91" s="56">
        <f t="shared" si="29"/>
        <v>99661.035</v>
      </c>
    </row>
    <row r="92" spans="1:17" ht="12.75" customHeight="1">
      <c r="A92" s="39" t="s">
        <v>105</v>
      </c>
      <c r="B92" s="13">
        <v>0</v>
      </c>
      <c r="C92" s="13">
        <v>0</v>
      </c>
      <c r="D92" s="13">
        <v>125</v>
      </c>
      <c r="E92" s="13">
        <f>SUM(B92:D92)</f>
        <v>125</v>
      </c>
      <c r="F92" s="13">
        <v>125</v>
      </c>
      <c r="G92" s="13">
        <v>125</v>
      </c>
      <c r="H92" s="13">
        <v>125</v>
      </c>
      <c r="I92" s="13">
        <f>SUM(F92:H92)</f>
        <v>375</v>
      </c>
      <c r="J92" s="13">
        <v>125</v>
      </c>
      <c r="K92" s="13">
        <v>125</v>
      </c>
      <c r="L92" s="13">
        <v>125</v>
      </c>
      <c r="M92" s="13">
        <f>SUM(J92:L92)</f>
        <v>375</v>
      </c>
      <c r="N92" s="13">
        <v>125</v>
      </c>
      <c r="O92" s="13">
        <v>125</v>
      </c>
      <c r="P92" s="13">
        <v>125</v>
      </c>
      <c r="Q92" s="13">
        <f>SUM(N92:P92)</f>
        <v>375</v>
      </c>
    </row>
    <row r="93" spans="1:17" ht="12.75" customHeight="1">
      <c r="A93" s="15" t="s">
        <v>80</v>
      </c>
      <c r="B93" s="38">
        <f>B91-B92</f>
        <v>34271.31450000001</v>
      </c>
      <c r="C93" s="38">
        <f>C91-C92</f>
        <v>36456.1</v>
      </c>
      <c r="D93" s="38">
        <f>D91-D92</f>
        <v>35870.3</v>
      </c>
      <c r="E93" s="38">
        <f aca="true" t="shared" si="30" ref="E93:P93">+E91-E92</f>
        <v>106597.71449999999</v>
      </c>
      <c r="F93" s="38">
        <f t="shared" si="30"/>
        <v>35527.5</v>
      </c>
      <c r="G93" s="38">
        <f t="shared" si="30"/>
        <v>35352.728348</v>
      </c>
      <c r="H93" s="38">
        <f t="shared" si="30"/>
        <v>35702.4</v>
      </c>
      <c r="I93" s="56">
        <f t="shared" si="30"/>
        <v>106582.628348</v>
      </c>
      <c r="J93" s="56">
        <f t="shared" si="30"/>
        <v>34997.513999999996</v>
      </c>
      <c r="K93" s="56">
        <f t="shared" si="30"/>
        <v>32093.691999999995</v>
      </c>
      <c r="L93" s="56">
        <f t="shared" si="30"/>
        <v>32998.372</v>
      </c>
      <c r="M93" s="38">
        <f t="shared" si="30"/>
        <v>100089.57800000001</v>
      </c>
      <c r="N93" s="38">
        <f t="shared" si="30"/>
        <v>31497.379</v>
      </c>
      <c r="O93" s="38">
        <f t="shared" si="30"/>
        <v>33831.406</v>
      </c>
      <c r="P93" s="38">
        <f t="shared" si="30"/>
        <v>33957.25</v>
      </c>
      <c r="Q93" s="38">
        <f>+Q91-Q92</f>
        <v>99286.035</v>
      </c>
    </row>
    <row r="94" spans="1:17" ht="12.75" customHeight="1">
      <c r="A94" s="34" t="s">
        <v>96</v>
      </c>
      <c r="B94" s="68">
        <v>0</v>
      </c>
      <c r="C94" s="68">
        <v>0</v>
      </c>
      <c r="D94" s="68">
        <v>0</v>
      </c>
      <c r="E94" s="68">
        <f>SUM(B94:D94)</f>
        <v>0</v>
      </c>
      <c r="F94" s="51">
        <v>0</v>
      </c>
      <c r="G94" s="51">
        <v>0</v>
      </c>
      <c r="H94" s="51">
        <v>0</v>
      </c>
      <c r="I94" s="51">
        <f>SUM(F94:H94)</f>
        <v>0</v>
      </c>
      <c r="J94" s="13">
        <v>0</v>
      </c>
      <c r="K94" s="13">
        <v>0</v>
      </c>
      <c r="L94" s="13">
        <v>0</v>
      </c>
      <c r="M94" s="13">
        <f>SUM(J94:L94)</f>
        <v>0</v>
      </c>
      <c r="N94" s="56">
        <v>0</v>
      </c>
      <c r="O94" s="56">
        <v>0</v>
      </c>
      <c r="P94" s="56">
        <v>0</v>
      </c>
      <c r="Q94" s="13">
        <f>SUM(N94:P94)</f>
        <v>0</v>
      </c>
    </row>
    <row r="95" spans="1:17" ht="12.75" customHeight="1">
      <c r="A95" s="40" t="s">
        <v>97</v>
      </c>
      <c r="B95" s="38">
        <f>B93+B94</f>
        <v>34271.31450000001</v>
      </c>
      <c r="C95" s="38">
        <f aca="true" t="shared" si="31" ref="C95:P95">C93+C94</f>
        <v>36456.1</v>
      </c>
      <c r="D95" s="38">
        <f t="shared" si="31"/>
        <v>35870.3</v>
      </c>
      <c r="E95" s="38">
        <f t="shared" si="31"/>
        <v>106597.71449999999</v>
      </c>
      <c r="F95" s="38">
        <f t="shared" si="31"/>
        <v>35527.5</v>
      </c>
      <c r="G95" s="38">
        <f t="shared" si="31"/>
        <v>35352.728348</v>
      </c>
      <c r="H95" s="38">
        <f t="shared" si="31"/>
        <v>35702.4</v>
      </c>
      <c r="I95" s="56">
        <f t="shared" si="31"/>
        <v>106582.628348</v>
      </c>
      <c r="J95" s="56">
        <f t="shared" si="31"/>
        <v>34997.513999999996</v>
      </c>
      <c r="K95" s="56">
        <f t="shared" si="31"/>
        <v>32093.691999999995</v>
      </c>
      <c r="L95" s="56">
        <f t="shared" si="31"/>
        <v>32998.372</v>
      </c>
      <c r="M95" s="38">
        <f t="shared" si="31"/>
        <v>100089.57800000001</v>
      </c>
      <c r="N95" s="38">
        <f t="shared" si="31"/>
        <v>31497.379</v>
      </c>
      <c r="O95" s="38" t="str">
        <f>P69</f>
        <v>Juni</v>
      </c>
      <c r="P95" s="38">
        <f t="shared" si="31"/>
        <v>33957.25</v>
      </c>
      <c r="Q95" s="38">
        <f>Q93+Q94</f>
        <v>99286.035</v>
      </c>
    </row>
    <row r="96" ht="12.75" customHeight="1">
      <c r="A96" s="79" t="s">
        <v>98</v>
      </c>
    </row>
    <row r="97" ht="12.75" customHeight="1"/>
  </sheetData>
  <sheetProtection/>
  <mergeCells count="13">
    <mergeCell ref="A68:A69"/>
    <mergeCell ref="B68:E68"/>
    <mergeCell ref="F68:I68"/>
    <mergeCell ref="N2:Q2"/>
    <mergeCell ref="A30:A31"/>
    <mergeCell ref="B30:E30"/>
    <mergeCell ref="F30:I30"/>
    <mergeCell ref="J30:M30"/>
    <mergeCell ref="N30:Q30"/>
    <mergeCell ref="A2:A3"/>
    <mergeCell ref="B2:E2"/>
    <mergeCell ref="F2:I2"/>
    <mergeCell ref="J2:M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2000/01 By Tax Item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SheetLayoutView="100" zoomScalePageLayoutView="0" workbookViewId="0" topLeftCell="A64">
      <selection activeCell="D89" sqref="D89"/>
    </sheetView>
  </sheetViews>
  <sheetFormatPr defaultColWidth="9.140625" defaultRowHeight="12.75"/>
  <cols>
    <col min="1" max="1" width="32.28125" style="2" customWidth="1"/>
    <col min="2" max="3" width="10.7109375" style="2" customWidth="1"/>
    <col min="4" max="4" width="12.140625" style="2" customWidth="1"/>
    <col min="5" max="5" width="11.57421875" style="2" customWidth="1"/>
    <col min="6" max="8" width="10.7109375" style="2" customWidth="1"/>
    <col min="9" max="9" width="12.57421875" style="2" customWidth="1"/>
    <col min="10" max="12" width="10.7109375" style="2" customWidth="1"/>
    <col min="13" max="13" width="11.8515625" style="2" customWidth="1"/>
    <col min="14" max="16" width="10.7109375" style="2" customWidth="1"/>
    <col min="17" max="17" width="11.8515625" style="2" customWidth="1"/>
    <col min="18" max="16384" width="9.140625" style="2" customWidth="1"/>
  </cols>
  <sheetData>
    <row r="1" spans="1:17" ht="12.75">
      <c r="A1" s="30" t="s">
        <v>26</v>
      </c>
      <c r="M1" s="3"/>
      <c r="Q1" s="3" t="s">
        <v>45</v>
      </c>
    </row>
    <row r="2" spans="1:17" ht="12.75" customHeight="1">
      <c r="A2" s="92" t="s">
        <v>6</v>
      </c>
      <c r="B2" s="87" t="s">
        <v>5</v>
      </c>
      <c r="C2" s="87"/>
      <c r="D2" s="87"/>
      <c r="E2" s="87"/>
      <c r="F2" s="87" t="s">
        <v>38</v>
      </c>
      <c r="G2" s="87"/>
      <c r="H2" s="87"/>
      <c r="I2" s="87"/>
      <c r="J2" s="87" t="s">
        <v>42</v>
      </c>
      <c r="K2" s="87"/>
      <c r="L2" s="87"/>
      <c r="M2" s="87"/>
      <c r="N2" s="87" t="s">
        <v>53</v>
      </c>
      <c r="O2" s="87"/>
      <c r="P2" s="87"/>
      <c r="Q2" s="87"/>
    </row>
    <row r="3" spans="1:17" s="75" customFormat="1" ht="12.75" customHeight="1">
      <c r="A3" s="92"/>
      <c r="B3" s="33" t="s">
        <v>2</v>
      </c>
      <c r="C3" s="33" t="s">
        <v>3</v>
      </c>
      <c r="D3" s="33" t="s">
        <v>4</v>
      </c>
      <c r="E3" s="33" t="s">
        <v>49</v>
      </c>
      <c r="F3" s="33" t="s">
        <v>35</v>
      </c>
      <c r="G3" s="33" t="s">
        <v>36</v>
      </c>
      <c r="H3" s="33" t="s">
        <v>37</v>
      </c>
      <c r="I3" s="33" t="s">
        <v>49</v>
      </c>
      <c r="J3" s="33" t="s">
        <v>39</v>
      </c>
      <c r="K3" s="33" t="s">
        <v>40</v>
      </c>
      <c r="L3" s="33" t="s">
        <v>41</v>
      </c>
      <c r="M3" s="33" t="s">
        <v>49</v>
      </c>
      <c r="N3" s="33" t="s">
        <v>50</v>
      </c>
      <c r="O3" s="33" t="s">
        <v>51</v>
      </c>
      <c r="P3" s="33" t="s">
        <v>52</v>
      </c>
      <c r="Q3" s="33" t="s">
        <v>49</v>
      </c>
    </row>
    <row r="4" spans="1:17" ht="12.75">
      <c r="A4" s="34" t="s">
        <v>46</v>
      </c>
      <c r="B4" s="13">
        <v>8855.13469738</v>
      </c>
      <c r="C4" s="13">
        <v>13252.1</v>
      </c>
      <c r="D4" s="13">
        <v>19812.9</v>
      </c>
      <c r="E4" s="13">
        <f>SUM(B4:D4)</f>
        <v>41920.13469738</v>
      </c>
      <c r="F4" s="13">
        <v>11685.3</v>
      </c>
      <c r="G4" s="13">
        <v>11893</v>
      </c>
      <c r="H4" s="13">
        <v>15085.8</v>
      </c>
      <c r="I4" s="13">
        <f>SUM(F4:H4)</f>
        <v>38664.1</v>
      </c>
      <c r="J4" s="13">
        <v>12870.19</v>
      </c>
      <c r="K4" s="13">
        <v>10585.73</v>
      </c>
      <c r="L4" s="13">
        <v>15955.56</v>
      </c>
      <c r="M4" s="14">
        <f>SUM(J4:L4)</f>
        <v>39411.479999999996</v>
      </c>
      <c r="N4" s="13">
        <v>11385.76</v>
      </c>
      <c r="O4" s="13">
        <v>12273.25</v>
      </c>
      <c r="P4" s="13">
        <v>18373.24</v>
      </c>
      <c r="Q4" s="14">
        <f>SUM(N4:P4)</f>
        <v>42032.25</v>
      </c>
    </row>
    <row r="5" spans="1:17" ht="12.75">
      <c r="A5" s="52" t="s">
        <v>7</v>
      </c>
      <c r="B5" s="13">
        <v>740.5</v>
      </c>
      <c r="C5" s="13">
        <v>716.7</v>
      </c>
      <c r="D5" s="13">
        <v>1221.6</v>
      </c>
      <c r="E5" s="13">
        <f aca="true" t="shared" si="0" ref="E5:E23">SUM(B5:D5)</f>
        <v>2678.8</v>
      </c>
      <c r="F5" s="13">
        <v>726.6</v>
      </c>
      <c r="G5" s="13">
        <v>764.1</v>
      </c>
      <c r="H5" s="13">
        <v>1264.4</v>
      </c>
      <c r="I5" s="13">
        <f aca="true" t="shared" si="1" ref="I5:I23">SUM(F5:H5)</f>
        <v>2755.1000000000004</v>
      </c>
      <c r="J5" s="13">
        <v>936.44</v>
      </c>
      <c r="K5" s="13">
        <v>782.22</v>
      </c>
      <c r="L5" s="13">
        <v>1299.08</v>
      </c>
      <c r="M5" s="14">
        <f aca="true" t="shared" si="2" ref="M5:M23">SUM(J5:L5)</f>
        <v>3017.74</v>
      </c>
      <c r="N5" s="13">
        <v>779.92</v>
      </c>
      <c r="O5" s="13">
        <v>808.33</v>
      </c>
      <c r="P5" s="13">
        <v>1666.58</v>
      </c>
      <c r="Q5" s="14">
        <f aca="true" t="shared" si="3" ref="Q5:Q23">SUM(N5:P5)</f>
        <v>3254.83</v>
      </c>
    </row>
    <row r="6" spans="1:17" ht="12.75">
      <c r="A6" s="34" t="s">
        <v>8</v>
      </c>
      <c r="B6" s="13">
        <v>56</v>
      </c>
      <c r="C6" s="13">
        <v>54.7</v>
      </c>
      <c r="D6" s="13">
        <v>87.6</v>
      </c>
      <c r="E6" s="13">
        <f t="shared" si="0"/>
        <v>198.3</v>
      </c>
      <c r="F6" s="13">
        <v>48.7</v>
      </c>
      <c r="G6" s="13">
        <v>52.6</v>
      </c>
      <c r="H6" s="13">
        <v>63.3</v>
      </c>
      <c r="I6" s="13">
        <f t="shared" si="1"/>
        <v>164.60000000000002</v>
      </c>
      <c r="J6" s="13">
        <v>62.24</v>
      </c>
      <c r="K6" s="13">
        <v>46.01</v>
      </c>
      <c r="L6" s="13">
        <v>63.26</v>
      </c>
      <c r="M6" s="14">
        <f t="shared" si="2"/>
        <v>171.51</v>
      </c>
      <c r="N6" s="13">
        <v>83.16</v>
      </c>
      <c r="O6" s="13">
        <v>50.02</v>
      </c>
      <c r="P6" s="13">
        <v>67.2</v>
      </c>
      <c r="Q6" s="14">
        <f t="shared" si="3"/>
        <v>200.38</v>
      </c>
    </row>
    <row r="7" spans="1:17" ht="12.75">
      <c r="A7" s="52" t="s">
        <v>9</v>
      </c>
      <c r="B7" s="13">
        <v>127.4</v>
      </c>
      <c r="C7" s="13">
        <v>119.9</v>
      </c>
      <c r="D7" s="13">
        <v>189.5</v>
      </c>
      <c r="E7" s="13">
        <f t="shared" si="0"/>
        <v>436.8</v>
      </c>
      <c r="F7" s="13">
        <v>123.4</v>
      </c>
      <c r="G7" s="13">
        <v>112.6</v>
      </c>
      <c r="H7" s="13">
        <v>152.4</v>
      </c>
      <c r="I7" s="13">
        <f t="shared" si="1"/>
        <v>388.4</v>
      </c>
      <c r="J7" s="13">
        <v>128.79</v>
      </c>
      <c r="K7" s="13">
        <v>110.37</v>
      </c>
      <c r="L7" s="13">
        <v>203.43</v>
      </c>
      <c r="M7" s="14">
        <f t="shared" si="2"/>
        <v>442.59000000000003</v>
      </c>
      <c r="N7" s="13">
        <v>111.55</v>
      </c>
      <c r="O7" s="13">
        <v>127.41</v>
      </c>
      <c r="P7" s="13">
        <v>192.4</v>
      </c>
      <c r="Q7" s="14">
        <f t="shared" si="3"/>
        <v>431.36</v>
      </c>
    </row>
    <row r="8" spans="1:17" ht="12.75">
      <c r="A8" s="34" t="s">
        <v>10</v>
      </c>
      <c r="B8" s="13">
        <v>133.2</v>
      </c>
      <c r="C8" s="13">
        <v>149.2</v>
      </c>
      <c r="D8" s="13">
        <v>196.1</v>
      </c>
      <c r="E8" s="13">
        <f t="shared" si="0"/>
        <v>478.5</v>
      </c>
      <c r="F8" s="13">
        <v>173.8</v>
      </c>
      <c r="G8" s="13">
        <v>130.5</v>
      </c>
      <c r="H8" s="13">
        <v>277.6</v>
      </c>
      <c r="I8" s="13">
        <f t="shared" si="1"/>
        <v>581.9000000000001</v>
      </c>
      <c r="J8" s="13">
        <v>241.3</v>
      </c>
      <c r="K8" s="13">
        <v>159.13</v>
      </c>
      <c r="L8" s="13">
        <v>410.12</v>
      </c>
      <c r="M8" s="14">
        <f t="shared" si="2"/>
        <v>810.55</v>
      </c>
      <c r="N8" s="13">
        <v>229.79</v>
      </c>
      <c r="O8" s="13">
        <v>165.9</v>
      </c>
      <c r="P8" s="13">
        <v>290.299</v>
      </c>
      <c r="Q8" s="14">
        <f t="shared" si="3"/>
        <v>685.989</v>
      </c>
    </row>
    <row r="9" spans="1:17" ht="12.75">
      <c r="A9" s="34" t="s">
        <v>11</v>
      </c>
      <c r="B9" s="13">
        <v>52.1</v>
      </c>
      <c r="C9" s="13">
        <v>64.5</v>
      </c>
      <c r="D9" s="13">
        <v>72.4</v>
      </c>
      <c r="E9" s="13">
        <f t="shared" si="0"/>
        <v>189</v>
      </c>
      <c r="F9" s="13">
        <v>61.1</v>
      </c>
      <c r="G9" s="13">
        <v>49.4</v>
      </c>
      <c r="H9" s="13">
        <v>83.3</v>
      </c>
      <c r="I9" s="13">
        <f t="shared" si="1"/>
        <v>193.8</v>
      </c>
      <c r="J9" s="13">
        <v>74.55</v>
      </c>
      <c r="K9" s="13">
        <v>61.33</v>
      </c>
      <c r="L9" s="13">
        <v>112.52</v>
      </c>
      <c r="M9" s="14">
        <f t="shared" si="2"/>
        <v>248.39999999999998</v>
      </c>
      <c r="N9" s="13">
        <v>78.3</v>
      </c>
      <c r="O9" s="13">
        <v>83.13</v>
      </c>
      <c r="P9" s="13">
        <v>87.7</v>
      </c>
      <c r="Q9" s="14">
        <f t="shared" si="3"/>
        <v>249.13</v>
      </c>
    </row>
    <row r="10" spans="1:17" ht="12.75">
      <c r="A10" s="52" t="s">
        <v>12</v>
      </c>
      <c r="B10" s="13">
        <v>43.7</v>
      </c>
      <c r="C10" s="13">
        <v>51.1</v>
      </c>
      <c r="D10" s="13">
        <v>72.4</v>
      </c>
      <c r="E10" s="13">
        <f t="shared" si="0"/>
        <v>167.20000000000002</v>
      </c>
      <c r="F10" s="13">
        <v>38.1</v>
      </c>
      <c r="G10" s="13">
        <v>64</v>
      </c>
      <c r="H10" s="13">
        <v>61.3</v>
      </c>
      <c r="I10" s="13">
        <f t="shared" si="1"/>
        <v>163.39999999999998</v>
      </c>
      <c r="J10" s="13">
        <v>72.16</v>
      </c>
      <c r="K10" s="13">
        <v>56.03</v>
      </c>
      <c r="L10" s="13">
        <v>80.52</v>
      </c>
      <c r="M10" s="14">
        <f t="shared" si="2"/>
        <v>208.70999999999998</v>
      </c>
      <c r="N10" s="13">
        <v>32.37</v>
      </c>
      <c r="O10" s="13">
        <v>55.8</v>
      </c>
      <c r="P10" s="13">
        <v>67.99</v>
      </c>
      <c r="Q10" s="14">
        <f t="shared" si="3"/>
        <v>156.15999999999997</v>
      </c>
    </row>
    <row r="11" spans="1:17" ht="12.75">
      <c r="A11" s="34" t="s">
        <v>13</v>
      </c>
      <c r="B11" s="13">
        <v>261.5</v>
      </c>
      <c r="C11" s="13">
        <v>315.8</v>
      </c>
      <c r="D11" s="13">
        <v>523.3</v>
      </c>
      <c r="E11" s="13">
        <f t="shared" si="0"/>
        <v>1100.6</v>
      </c>
      <c r="F11" s="13">
        <v>360.5</v>
      </c>
      <c r="G11" s="13">
        <v>391.08</v>
      </c>
      <c r="H11" s="13">
        <v>327.9</v>
      </c>
      <c r="I11" s="13">
        <f t="shared" si="1"/>
        <v>1079.48</v>
      </c>
      <c r="J11" s="13">
        <v>385.13</v>
      </c>
      <c r="K11" s="13">
        <v>329.08</v>
      </c>
      <c r="L11" s="13">
        <v>552.07</v>
      </c>
      <c r="M11" s="14">
        <f t="shared" si="2"/>
        <v>1266.2800000000002</v>
      </c>
      <c r="N11" s="13">
        <v>322.41</v>
      </c>
      <c r="O11" s="13">
        <v>372.43</v>
      </c>
      <c r="P11" s="13">
        <v>668.19</v>
      </c>
      <c r="Q11" s="14">
        <f t="shared" si="3"/>
        <v>1363.0300000000002</v>
      </c>
    </row>
    <row r="12" spans="1:17" ht="12.75">
      <c r="A12" s="34" t="s">
        <v>14</v>
      </c>
      <c r="B12" s="13">
        <v>25.7</v>
      </c>
      <c r="C12" s="13">
        <v>81.4</v>
      </c>
      <c r="D12" s="13">
        <v>48.4</v>
      </c>
      <c r="E12" s="13">
        <f t="shared" si="0"/>
        <v>155.5</v>
      </c>
      <c r="F12" s="13">
        <v>24</v>
      </c>
      <c r="G12" s="13">
        <v>38.89</v>
      </c>
      <c r="H12" s="13">
        <v>57</v>
      </c>
      <c r="I12" s="13">
        <f t="shared" si="1"/>
        <v>119.89</v>
      </c>
      <c r="J12" s="13">
        <v>23.21</v>
      </c>
      <c r="K12" s="13">
        <v>24.38</v>
      </c>
      <c r="L12" s="13">
        <v>52.95</v>
      </c>
      <c r="M12" s="14">
        <f t="shared" si="2"/>
        <v>100.54</v>
      </c>
      <c r="N12" s="13">
        <v>25.98</v>
      </c>
      <c r="O12" s="13">
        <v>33.25</v>
      </c>
      <c r="P12" s="13">
        <v>43.55</v>
      </c>
      <c r="Q12" s="14">
        <f t="shared" si="3"/>
        <v>102.78</v>
      </c>
    </row>
    <row r="13" spans="1:17" ht="12.75">
      <c r="A13" s="34" t="s">
        <v>15</v>
      </c>
      <c r="B13" s="13">
        <v>61.5</v>
      </c>
      <c r="C13" s="13">
        <v>44.6</v>
      </c>
      <c r="D13" s="13">
        <v>45.2</v>
      </c>
      <c r="E13" s="13">
        <f t="shared" si="0"/>
        <v>151.3</v>
      </c>
      <c r="F13" s="13">
        <v>45.8</v>
      </c>
      <c r="G13" s="13">
        <v>44.4</v>
      </c>
      <c r="H13" s="13">
        <v>63.6</v>
      </c>
      <c r="I13" s="13">
        <f t="shared" si="1"/>
        <v>153.79999999999998</v>
      </c>
      <c r="J13" s="13">
        <v>35.93</v>
      </c>
      <c r="K13" s="13">
        <v>17.61</v>
      </c>
      <c r="L13" s="13">
        <v>92.94</v>
      </c>
      <c r="M13" s="14">
        <f t="shared" si="2"/>
        <v>146.48</v>
      </c>
      <c r="N13" s="13">
        <v>107.02</v>
      </c>
      <c r="O13" s="13">
        <v>65.94</v>
      </c>
      <c r="P13" s="13">
        <v>76.14</v>
      </c>
      <c r="Q13" s="14">
        <f t="shared" si="3"/>
        <v>249.09999999999997</v>
      </c>
    </row>
    <row r="14" spans="1:17" ht="12.75">
      <c r="A14" s="34" t="s">
        <v>16</v>
      </c>
      <c r="B14" s="13">
        <v>137.1</v>
      </c>
      <c r="C14" s="13">
        <v>161</v>
      </c>
      <c r="D14" s="13">
        <v>219.1</v>
      </c>
      <c r="E14" s="13">
        <f t="shared" si="0"/>
        <v>517.2</v>
      </c>
      <c r="F14" s="13">
        <v>194.6</v>
      </c>
      <c r="G14" s="13">
        <v>117.7</v>
      </c>
      <c r="H14" s="13">
        <v>243.3</v>
      </c>
      <c r="I14" s="13">
        <f t="shared" si="1"/>
        <v>555.6</v>
      </c>
      <c r="J14" s="13">
        <v>164.03</v>
      </c>
      <c r="K14" s="13">
        <v>174.42</v>
      </c>
      <c r="L14" s="13">
        <v>347.52</v>
      </c>
      <c r="M14" s="14">
        <f t="shared" si="2"/>
        <v>685.97</v>
      </c>
      <c r="N14" s="13">
        <v>195.55</v>
      </c>
      <c r="O14" s="13">
        <v>194.87</v>
      </c>
      <c r="P14" s="13">
        <v>298.5</v>
      </c>
      <c r="Q14" s="14">
        <f t="shared" si="3"/>
        <v>688.9200000000001</v>
      </c>
    </row>
    <row r="15" spans="1:17" ht="12.75">
      <c r="A15" s="34" t="s">
        <v>17</v>
      </c>
      <c r="B15" s="13">
        <v>188.3</v>
      </c>
      <c r="C15" s="13">
        <v>411.9</v>
      </c>
      <c r="D15" s="13">
        <v>638.1</v>
      </c>
      <c r="E15" s="13">
        <f t="shared" si="0"/>
        <v>1238.3000000000002</v>
      </c>
      <c r="F15" s="13">
        <v>384.1</v>
      </c>
      <c r="G15" s="13">
        <v>445.8</v>
      </c>
      <c r="H15" s="13">
        <v>494.9</v>
      </c>
      <c r="I15" s="13">
        <f t="shared" si="1"/>
        <v>1324.8000000000002</v>
      </c>
      <c r="J15" s="13">
        <v>423.46</v>
      </c>
      <c r="K15" s="13">
        <v>373.122</v>
      </c>
      <c r="L15" s="13">
        <v>698.5</v>
      </c>
      <c r="M15" s="14">
        <f t="shared" si="2"/>
        <v>1495.0819999999999</v>
      </c>
      <c r="N15" s="13">
        <v>391.45</v>
      </c>
      <c r="O15" s="13">
        <v>414.91</v>
      </c>
      <c r="P15" s="13">
        <v>462.37</v>
      </c>
      <c r="Q15" s="14">
        <f t="shared" si="3"/>
        <v>1268.73</v>
      </c>
    </row>
    <row r="16" spans="1:17" ht="12.75">
      <c r="A16" s="34" t="s">
        <v>18</v>
      </c>
      <c r="B16" s="13">
        <v>79.1</v>
      </c>
      <c r="C16" s="13">
        <v>80.7</v>
      </c>
      <c r="D16" s="13">
        <v>92.6</v>
      </c>
      <c r="E16" s="13">
        <f t="shared" si="0"/>
        <v>252.4</v>
      </c>
      <c r="F16" s="13">
        <v>87.8</v>
      </c>
      <c r="G16" s="13">
        <v>83.8</v>
      </c>
      <c r="H16" s="13">
        <v>120.8</v>
      </c>
      <c r="I16" s="13">
        <f t="shared" si="1"/>
        <v>292.4</v>
      </c>
      <c r="J16" s="13">
        <v>102.35</v>
      </c>
      <c r="K16" s="13">
        <v>103.97</v>
      </c>
      <c r="L16" s="13">
        <v>153.63</v>
      </c>
      <c r="M16" s="14">
        <f t="shared" si="2"/>
        <v>359.95</v>
      </c>
      <c r="N16" s="13">
        <v>119.1</v>
      </c>
      <c r="O16" s="13">
        <v>94.86</v>
      </c>
      <c r="P16" s="13">
        <v>86.03</v>
      </c>
      <c r="Q16" s="14">
        <f t="shared" si="3"/>
        <v>299.99</v>
      </c>
    </row>
    <row r="17" spans="1:17" ht="12.75">
      <c r="A17" s="36" t="s">
        <v>19</v>
      </c>
      <c r="B17" s="13">
        <v>554.1</v>
      </c>
      <c r="C17" s="13">
        <v>462.5</v>
      </c>
      <c r="D17" s="13">
        <v>715</v>
      </c>
      <c r="E17" s="13">
        <f t="shared" si="0"/>
        <v>1731.6</v>
      </c>
      <c r="F17" s="13">
        <v>534.3</v>
      </c>
      <c r="G17" s="13">
        <v>583</v>
      </c>
      <c r="H17" s="13">
        <v>798.2</v>
      </c>
      <c r="I17" s="13">
        <f t="shared" si="1"/>
        <v>1915.5</v>
      </c>
      <c r="J17" s="13">
        <v>674.47</v>
      </c>
      <c r="K17" s="13">
        <v>834.35</v>
      </c>
      <c r="L17" s="13">
        <v>872.88</v>
      </c>
      <c r="M17" s="14">
        <f t="shared" si="2"/>
        <v>2381.7000000000003</v>
      </c>
      <c r="N17" s="13">
        <v>681.21</v>
      </c>
      <c r="O17" s="13">
        <v>700.88</v>
      </c>
      <c r="P17" s="13">
        <v>965.52</v>
      </c>
      <c r="Q17" s="14">
        <f t="shared" si="3"/>
        <v>2347.61</v>
      </c>
    </row>
    <row r="18" spans="1:17" ht="12.75">
      <c r="A18" s="34" t="s">
        <v>20</v>
      </c>
      <c r="B18" s="13">
        <v>26.2</v>
      </c>
      <c r="C18" s="13">
        <v>27.6</v>
      </c>
      <c r="D18" s="13">
        <v>75</v>
      </c>
      <c r="E18" s="13">
        <f t="shared" si="0"/>
        <v>128.8</v>
      </c>
      <c r="F18" s="13">
        <v>59</v>
      </c>
      <c r="G18" s="13">
        <v>28.9</v>
      </c>
      <c r="H18" s="13">
        <v>60.9</v>
      </c>
      <c r="I18" s="13">
        <f t="shared" si="1"/>
        <v>148.8</v>
      </c>
      <c r="J18" s="13">
        <v>42.48</v>
      </c>
      <c r="K18" s="13">
        <v>48.57</v>
      </c>
      <c r="L18" s="13">
        <v>67.69</v>
      </c>
      <c r="M18" s="14">
        <f t="shared" si="2"/>
        <v>158.74</v>
      </c>
      <c r="N18" s="13">
        <v>55.71</v>
      </c>
      <c r="O18" s="13">
        <v>52.13</v>
      </c>
      <c r="P18" s="13">
        <v>60.39</v>
      </c>
      <c r="Q18" s="14">
        <f t="shared" si="3"/>
        <v>168.23000000000002</v>
      </c>
    </row>
    <row r="19" spans="1:17" ht="12.75">
      <c r="A19" s="34" t="s">
        <v>21</v>
      </c>
      <c r="B19" s="13">
        <v>316.8</v>
      </c>
      <c r="C19" s="13">
        <v>326.3</v>
      </c>
      <c r="D19" s="13">
        <v>443.3</v>
      </c>
      <c r="E19" s="13">
        <f t="shared" si="0"/>
        <v>1086.4</v>
      </c>
      <c r="F19" s="13">
        <v>407.2</v>
      </c>
      <c r="G19" s="13">
        <v>344.9</v>
      </c>
      <c r="H19" s="13">
        <v>489.6</v>
      </c>
      <c r="I19" s="13">
        <f t="shared" si="1"/>
        <v>1241.6999999999998</v>
      </c>
      <c r="J19" s="13">
        <v>413.38</v>
      </c>
      <c r="K19" s="13">
        <v>282.21</v>
      </c>
      <c r="L19" s="13">
        <v>458.13</v>
      </c>
      <c r="M19" s="14">
        <f t="shared" si="2"/>
        <v>1153.7199999999998</v>
      </c>
      <c r="N19" s="13">
        <v>573.02</v>
      </c>
      <c r="O19" s="13">
        <v>403.35</v>
      </c>
      <c r="P19" s="13">
        <v>479.43</v>
      </c>
      <c r="Q19" s="14">
        <f t="shared" si="3"/>
        <v>1455.8</v>
      </c>
    </row>
    <row r="20" spans="1:17" ht="12.75">
      <c r="A20" s="36" t="s">
        <v>22</v>
      </c>
      <c r="B20" s="13">
        <v>19.7</v>
      </c>
      <c r="C20" s="13">
        <v>15.1</v>
      </c>
      <c r="D20" s="13">
        <v>18.9</v>
      </c>
      <c r="E20" s="13">
        <f t="shared" si="0"/>
        <v>53.699999999999996</v>
      </c>
      <c r="F20" s="13">
        <v>11.1</v>
      </c>
      <c r="G20" s="13">
        <v>15.7</v>
      </c>
      <c r="H20" s="13">
        <v>22.7</v>
      </c>
      <c r="I20" s="13">
        <f t="shared" si="1"/>
        <v>49.5</v>
      </c>
      <c r="J20" s="13">
        <v>14.31</v>
      </c>
      <c r="K20" s="13">
        <v>15.24</v>
      </c>
      <c r="L20" s="13">
        <v>32.64</v>
      </c>
      <c r="M20" s="14">
        <f t="shared" si="2"/>
        <v>62.19</v>
      </c>
      <c r="N20" s="13">
        <v>23.03</v>
      </c>
      <c r="O20" s="13">
        <v>27.24</v>
      </c>
      <c r="P20" s="13">
        <v>38.07</v>
      </c>
      <c r="Q20" s="14">
        <f t="shared" si="3"/>
        <v>88.34</v>
      </c>
    </row>
    <row r="21" spans="1:17" ht="12.75">
      <c r="A21" s="36" t="s">
        <v>23</v>
      </c>
      <c r="B21" s="13">
        <v>193.7</v>
      </c>
      <c r="C21" s="13">
        <v>228.1</v>
      </c>
      <c r="D21" s="13">
        <v>164.4</v>
      </c>
      <c r="E21" s="13">
        <f t="shared" si="0"/>
        <v>586.1999999999999</v>
      </c>
      <c r="F21" s="13">
        <v>185.1</v>
      </c>
      <c r="G21" s="13">
        <v>137</v>
      </c>
      <c r="H21" s="13">
        <v>265.7</v>
      </c>
      <c r="I21" s="13">
        <f t="shared" si="1"/>
        <v>587.8</v>
      </c>
      <c r="J21" s="13">
        <v>296.63</v>
      </c>
      <c r="K21" s="13">
        <v>234.92</v>
      </c>
      <c r="L21" s="13">
        <v>192.76</v>
      </c>
      <c r="M21" s="14">
        <f t="shared" si="2"/>
        <v>724.31</v>
      </c>
      <c r="N21" s="13">
        <v>168.96</v>
      </c>
      <c r="O21" s="13">
        <v>228.6</v>
      </c>
      <c r="P21" s="13">
        <v>202.05</v>
      </c>
      <c r="Q21" s="14">
        <f t="shared" si="3"/>
        <v>599.61</v>
      </c>
    </row>
    <row r="22" spans="1:17" ht="14.25" customHeight="1">
      <c r="A22" s="34" t="s">
        <v>24</v>
      </c>
      <c r="B22" s="13">
        <v>184</v>
      </c>
      <c r="C22" s="13">
        <v>212.6</v>
      </c>
      <c r="D22" s="13">
        <v>348.3</v>
      </c>
      <c r="E22" s="13">
        <f t="shared" si="0"/>
        <v>744.9000000000001</v>
      </c>
      <c r="F22" s="13">
        <v>288.5</v>
      </c>
      <c r="G22" s="13">
        <v>236</v>
      </c>
      <c r="H22" s="13">
        <v>520.4</v>
      </c>
      <c r="I22" s="13">
        <f t="shared" si="1"/>
        <v>1044.9</v>
      </c>
      <c r="J22" s="13">
        <v>399.02</v>
      </c>
      <c r="K22" s="13">
        <v>326.01</v>
      </c>
      <c r="L22" s="13">
        <v>560.58</v>
      </c>
      <c r="M22" s="14">
        <f t="shared" si="2"/>
        <v>1285.6100000000001</v>
      </c>
      <c r="N22" s="13">
        <v>289.13</v>
      </c>
      <c r="O22" s="13">
        <v>261.05</v>
      </c>
      <c r="P22" s="13">
        <v>429.77</v>
      </c>
      <c r="Q22" s="14">
        <f t="shared" si="3"/>
        <v>979.95</v>
      </c>
    </row>
    <row r="23" spans="1:17" ht="12.75">
      <c r="A23" s="34" t="s">
        <v>25</v>
      </c>
      <c r="B23" s="13">
        <v>26.2</v>
      </c>
      <c r="C23" s="13">
        <v>41.8</v>
      </c>
      <c r="D23" s="13">
        <v>42.1</v>
      </c>
      <c r="E23" s="13">
        <f t="shared" si="0"/>
        <v>110.1</v>
      </c>
      <c r="F23" s="13">
        <v>29.3</v>
      </c>
      <c r="G23" s="13">
        <v>21</v>
      </c>
      <c r="H23" s="13">
        <v>32.4</v>
      </c>
      <c r="I23" s="13">
        <f t="shared" si="1"/>
        <v>82.69999999999999</v>
      </c>
      <c r="J23" s="13">
        <v>33.5</v>
      </c>
      <c r="K23" s="13">
        <v>20.21</v>
      </c>
      <c r="L23" s="13">
        <v>50.4</v>
      </c>
      <c r="M23" s="14">
        <f t="shared" si="2"/>
        <v>104.11</v>
      </c>
      <c r="N23" s="13">
        <v>25.71</v>
      </c>
      <c r="O23" s="13">
        <v>32.79</v>
      </c>
      <c r="P23" s="13">
        <v>50.15</v>
      </c>
      <c r="Q23" s="14">
        <f t="shared" si="3"/>
        <v>108.65</v>
      </c>
    </row>
    <row r="24" spans="1:17" ht="12.75">
      <c r="A24" s="15" t="s">
        <v>55</v>
      </c>
      <c r="B24" s="65">
        <f aca="true" t="shared" si="4" ref="B24:P24">SUM(B4:B23)</f>
        <v>12081.934697380004</v>
      </c>
      <c r="C24" s="65">
        <f t="shared" si="4"/>
        <v>16817.6</v>
      </c>
      <c r="D24" s="65">
        <f t="shared" si="4"/>
        <v>25026.199999999997</v>
      </c>
      <c r="E24" s="65">
        <f t="shared" si="4"/>
        <v>53925.73469738001</v>
      </c>
      <c r="F24" s="65">
        <f t="shared" si="4"/>
        <v>15468.3</v>
      </c>
      <c r="G24" s="65">
        <f t="shared" si="4"/>
        <v>15554.369999999999</v>
      </c>
      <c r="H24" s="65">
        <f t="shared" si="4"/>
        <v>20485.500000000004</v>
      </c>
      <c r="I24" s="65">
        <f t="shared" si="4"/>
        <v>51508.17000000001</v>
      </c>
      <c r="J24" s="65">
        <f t="shared" si="4"/>
        <v>17393.57</v>
      </c>
      <c r="K24" s="65">
        <f t="shared" si="4"/>
        <v>14584.911999999997</v>
      </c>
      <c r="L24" s="65">
        <f t="shared" si="4"/>
        <v>22257.18</v>
      </c>
      <c r="M24" s="65">
        <f t="shared" si="4"/>
        <v>54235.662</v>
      </c>
      <c r="N24" s="65">
        <f t="shared" si="4"/>
        <v>15679.129999999997</v>
      </c>
      <c r="O24" s="65">
        <f t="shared" si="4"/>
        <v>16446.14</v>
      </c>
      <c r="P24" s="65">
        <f t="shared" si="4"/>
        <v>24605.569</v>
      </c>
      <c r="Q24" s="65">
        <f>SUM(Q4:Q23)</f>
        <v>56730.839</v>
      </c>
    </row>
    <row r="25" spans="1:17" ht="12.75" customHeight="1">
      <c r="A25" s="76" t="s">
        <v>48</v>
      </c>
      <c r="B25" s="51">
        <v>0</v>
      </c>
      <c r="C25" s="51">
        <v>0</v>
      </c>
      <c r="D25" s="51">
        <v>604.8</v>
      </c>
      <c r="E25" s="51">
        <f>SUM(B25:D25)</f>
        <v>604.8</v>
      </c>
      <c r="F25" s="51">
        <v>604.7</v>
      </c>
      <c r="G25" s="51">
        <v>604.7</v>
      </c>
      <c r="H25" s="51">
        <v>604.7</v>
      </c>
      <c r="I25" s="51">
        <f>SUM(F25:H25)</f>
        <v>1814.1000000000001</v>
      </c>
      <c r="J25" s="51">
        <v>604.7</v>
      </c>
      <c r="K25" s="51">
        <v>604.7</v>
      </c>
      <c r="L25" s="51">
        <v>604.7</v>
      </c>
      <c r="M25" s="14">
        <f>SUM(J25:L25)</f>
        <v>1814.1000000000001</v>
      </c>
      <c r="N25" s="51">
        <v>604.7</v>
      </c>
      <c r="O25" s="51">
        <v>604.7</v>
      </c>
      <c r="P25" s="51">
        <v>604.7</v>
      </c>
      <c r="Q25" s="14">
        <f>SUM(N25:P25)</f>
        <v>1814.1000000000001</v>
      </c>
    </row>
    <row r="26" spans="1:17" ht="12.75">
      <c r="A26" s="15" t="s">
        <v>56</v>
      </c>
      <c r="B26" s="55">
        <f aca="true" t="shared" si="5" ref="B26:P26">+B24-B25</f>
        <v>12081.934697380004</v>
      </c>
      <c r="C26" s="55">
        <f t="shared" si="5"/>
        <v>16817.6</v>
      </c>
      <c r="D26" s="55">
        <f t="shared" si="5"/>
        <v>24421.399999999998</v>
      </c>
      <c r="E26" s="55">
        <f t="shared" si="5"/>
        <v>53320.934697380006</v>
      </c>
      <c r="F26" s="55">
        <f t="shared" si="5"/>
        <v>14863.599999999999</v>
      </c>
      <c r="G26" s="55">
        <f t="shared" si="5"/>
        <v>14949.669999999998</v>
      </c>
      <c r="H26" s="55">
        <f t="shared" si="5"/>
        <v>19880.800000000003</v>
      </c>
      <c r="I26" s="55">
        <f t="shared" si="5"/>
        <v>49694.070000000014</v>
      </c>
      <c r="J26" s="55">
        <f t="shared" si="5"/>
        <v>16788.87</v>
      </c>
      <c r="K26" s="55">
        <f t="shared" si="5"/>
        <v>13980.211999999996</v>
      </c>
      <c r="L26" s="55">
        <f t="shared" si="5"/>
        <v>21652.48</v>
      </c>
      <c r="M26" s="55">
        <f t="shared" si="5"/>
        <v>52421.562</v>
      </c>
      <c r="N26" s="55">
        <f t="shared" si="5"/>
        <v>15074.429999999997</v>
      </c>
      <c r="O26" s="55">
        <f t="shared" si="5"/>
        <v>15841.439999999999</v>
      </c>
      <c r="P26" s="55">
        <f t="shared" si="5"/>
        <v>24000.869</v>
      </c>
      <c r="Q26" s="55">
        <f>+Q24-Q25</f>
        <v>54916.739</v>
      </c>
    </row>
    <row r="27" spans="1:5" ht="12.75">
      <c r="A27" s="79" t="s">
        <v>57</v>
      </c>
      <c r="B27" s="77"/>
      <c r="C27" s="77"/>
      <c r="D27" s="77"/>
      <c r="E27" s="77"/>
    </row>
    <row r="28" spans="1:5" ht="12.75">
      <c r="A28" s="43"/>
      <c r="B28" s="77"/>
      <c r="C28" s="77"/>
      <c r="D28" s="77"/>
      <c r="E28" s="77"/>
    </row>
    <row r="29" spans="1:5" ht="12.75">
      <c r="A29" s="43"/>
      <c r="B29" s="77"/>
      <c r="C29" s="77"/>
      <c r="D29" s="77"/>
      <c r="E29" s="77"/>
    </row>
    <row r="30" spans="1:17" ht="12.75">
      <c r="A30" s="2" t="s">
        <v>43</v>
      </c>
      <c r="B30" s="78"/>
      <c r="M30" s="3"/>
      <c r="Q30" s="3" t="s">
        <v>45</v>
      </c>
    </row>
    <row r="31" spans="1:17" ht="12.75" customHeight="1">
      <c r="A31" s="92" t="s">
        <v>6</v>
      </c>
      <c r="B31" s="87" t="s">
        <v>5</v>
      </c>
      <c r="C31" s="87"/>
      <c r="D31" s="87"/>
      <c r="E31" s="87"/>
      <c r="F31" s="87" t="s">
        <v>38</v>
      </c>
      <c r="G31" s="87"/>
      <c r="H31" s="87"/>
      <c r="I31" s="87"/>
      <c r="J31" s="87" t="s">
        <v>42</v>
      </c>
      <c r="K31" s="87"/>
      <c r="L31" s="87"/>
      <c r="M31" s="87"/>
      <c r="N31" s="87" t="s">
        <v>53</v>
      </c>
      <c r="O31" s="87"/>
      <c r="P31" s="87"/>
      <c r="Q31" s="87"/>
    </row>
    <row r="32" spans="1:17" ht="12.75">
      <c r="A32" s="92"/>
      <c r="B32" s="33" t="s">
        <v>2</v>
      </c>
      <c r="C32" s="33" t="s">
        <v>3</v>
      </c>
      <c r="D32" s="33" t="s">
        <v>4</v>
      </c>
      <c r="E32" s="33" t="s">
        <v>49</v>
      </c>
      <c r="F32" s="33" t="s">
        <v>35</v>
      </c>
      <c r="G32" s="33" t="s">
        <v>36</v>
      </c>
      <c r="H32" s="33" t="s">
        <v>37</v>
      </c>
      <c r="I32" s="33" t="s">
        <v>49</v>
      </c>
      <c r="J32" s="33" t="s">
        <v>39</v>
      </c>
      <c r="K32" s="33" t="s">
        <v>40</v>
      </c>
      <c r="L32" s="33" t="s">
        <v>41</v>
      </c>
      <c r="M32" s="33" t="s">
        <v>49</v>
      </c>
      <c r="N32" s="33" t="s">
        <v>50</v>
      </c>
      <c r="O32" s="33" t="s">
        <v>51</v>
      </c>
      <c r="P32" s="33" t="s">
        <v>52</v>
      </c>
      <c r="Q32" s="33" t="s">
        <v>49</v>
      </c>
    </row>
    <row r="33" spans="1:17" ht="12.75">
      <c r="A33" s="34" t="s">
        <v>46</v>
      </c>
      <c r="B33" s="13">
        <v>12904.50298187</v>
      </c>
      <c r="C33" s="13">
        <v>11880.7</v>
      </c>
      <c r="D33" s="13">
        <v>12558.1</v>
      </c>
      <c r="E33" s="13">
        <f>SUM(B33:D33)</f>
        <v>37343.30298187</v>
      </c>
      <c r="F33" s="13">
        <v>14112.7</v>
      </c>
      <c r="G33" s="13">
        <v>13793</v>
      </c>
      <c r="H33" s="13">
        <v>13165</v>
      </c>
      <c r="I33" s="13">
        <f>SUM(F33:H33)</f>
        <v>41070.7</v>
      </c>
      <c r="J33" s="13">
        <v>13868.19</v>
      </c>
      <c r="K33" s="13">
        <v>13037.69</v>
      </c>
      <c r="L33" s="13">
        <v>12890.32</v>
      </c>
      <c r="M33" s="14">
        <f>SUM(J33:L33)</f>
        <v>39796.2</v>
      </c>
      <c r="N33" s="13">
        <v>14588</v>
      </c>
      <c r="O33" s="13">
        <v>13805.81</v>
      </c>
      <c r="P33" s="13">
        <v>13040.27</v>
      </c>
      <c r="Q33" s="14">
        <f>SUM(N33:P33)</f>
        <v>41434.08</v>
      </c>
    </row>
    <row r="34" spans="1:17" ht="12.75">
      <c r="A34" s="52" t="s">
        <v>7</v>
      </c>
      <c r="B34" s="13">
        <v>1485.6</v>
      </c>
      <c r="C34" s="13">
        <v>2049</v>
      </c>
      <c r="D34" s="13">
        <v>1653.6</v>
      </c>
      <c r="E34" s="13">
        <f aca="true" t="shared" si="6" ref="E34:E52">SUM(B34:D34)</f>
        <v>5188.2</v>
      </c>
      <c r="F34" s="13">
        <v>2134.7</v>
      </c>
      <c r="G34" s="13">
        <v>1967.9</v>
      </c>
      <c r="H34" s="13">
        <v>1841.3</v>
      </c>
      <c r="I34" s="13">
        <f aca="true" t="shared" si="7" ref="I34:I52">SUM(F34:H34)</f>
        <v>5943.900000000001</v>
      </c>
      <c r="J34" s="13">
        <v>2098.27</v>
      </c>
      <c r="K34" s="13">
        <v>1835.53</v>
      </c>
      <c r="L34" s="13">
        <v>2003.72</v>
      </c>
      <c r="M34" s="14">
        <f aca="true" t="shared" si="8" ref="M34:M52">SUM(J34:L34)</f>
        <v>5937.52</v>
      </c>
      <c r="N34" s="13">
        <v>2194.01</v>
      </c>
      <c r="O34" s="13">
        <v>1417.61</v>
      </c>
      <c r="P34" s="13">
        <v>1407.12</v>
      </c>
      <c r="Q34" s="14">
        <f aca="true" t="shared" si="9" ref="Q34:Q52">SUM(N34:P34)</f>
        <v>5018.74</v>
      </c>
    </row>
    <row r="35" spans="1:17" ht="12.75">
      <c r="A35" s="34" t="s">
        <v>8</v>
      </c>
      <c r="B35" s="13">
        <v>22</v>
      </c>
      <c r="C35" s="13">
        <v>32.7</v>
      </c>
      <c r="D35" s="13">
        <v>45.3</v>
      </c>
      <c r="E35" s="13">
        <f t="shared" si="6"/>
        <v>100</v>
      </c>
      <c r="F35" s="13">
        <v>46.3</v>
      </c>
      <c r="G35" s="13">
        <v>32.7</v>
      </c>
      <c r="H35" s="13">
        <v>32.7</v>
      </c>
      <c r="I35" s="13">
        <f t="shared" si="7"/>
        <v>111.7</v>
      </c>
      <c r="J35" s="13">
        <v>33.59</v>
      </c>
      <c r="K35" s="13">
        <v>37.76</v>
      </c>
      <c r="L35" s="13">
        <v>42.19</v>
      </c>
      <c r="M35" s="14">
        <f t="shared" si="8"/>
        <v>113.53999999999999</v>
      </c>
      <c r="N35" s="13">
        <v>34.52</v>
      </c>
      <c r="O35" s="13">
        <v>32.25</v>
      </c>
      <c r="P35" s="13">
        <v>29.99</v>
      </c>
      <c r="Q35" s="14">
        <f t="shared" si="9"/>
        <v>96.76</v>
      </c>
    </row>
    <row r="36" spans="1:17" ht="12.75">
      <c r="A36" s="52" t="s">
        <v>9</v>
      </c>
      <c r="B36" s="13">
        <v>52.3</v>
      </c>
      <c r="C36" s="13">
        <v>45.9</v>
      </c>
      <c r="D36" s="13">
        <v>60.5</v>
      </c>
      <c r="E36" s="13">
        <f t="shared" si="6"/>
        <v>158.7</v>
      </c>
      <c r="F36" s="13">
        <v>87.1</v>
      </c>
      <c r="G36" s="13">
        <v>50.8</v>
      </c>
      <c r="H36" s="13">
        <v>131</v>
      </c>
      <c r="I36" s="13">
        <f t="shared" si="7"/>
        <v>268.9</v>
      </c>
      <c r="J36" s="13">
        <v>64.4</v>
      </c>
      <c r="K36" s="13">
        <v>49.04</v>
      </c>
      <c r="L36" s="13">
        <v>68.32</v>
      </c>
      <c r="M36" s="14">
        <f t="shared" si="8"/>
        <v>181.76</v>
      </c>
      <c r="N36" s="13">
        <v>64.71</v>
      </c>
      <c r="O36" s="13">
        <v>59.26</v>
      </c>
      <c r="P36" s="13">
        <v>50.42</v>
      </c>
      <c r="Q36" s="14">
        <f t="shared" si="9"/>
        <v>174.39</v>
      </c>
    </row>
    <row r="37" spans="1:17" ht="12.75">
      <c r="A37" s="34" t="s">
        <v>10</v>
      </c>
      <c r="B37" s="13">
        <v>88.3</v>
      </c>
      <c r="C37" s="13">
        <v>136.9</v>
      </c>
      <c r="D37" s="13">
        <v>106</v>
      </c>
      <c r="E37" s="13">
        <f t="shared" si="6"/>
        <v>331.2</v>
      </c>
      <c r="F37" s="13">
        <v>100.8</v>
      </c>
      <c r="G37" s="13">
        <v>94.2</v>
      </c>
      <c r="H37" s="13">
        <v>153.5</v>
      </c>
      <c r="I37" s="13">
        <f t="shared" si="7"/>
        <v>348.5</v>
      </c>
      <c r="J37" s="13">
        <v>120.25</v>
      </c>
      <c r="K37" s="13">
        <v>109.66</v>
      </c>
      <c r="L37" s="13">
        <v>110.6</v>
      </c>
      <c r="M37" s="14">
        <f t="shared" si="8"/>
        <v>340.51</v>
      </c>
      <c r="N37" s="13">
        <v>100.35</v>
      </c>
      <c r="O37" s="13">
        <v>87.71</v>
      </c>
      <c r="P37" s="13">
        <v>82.84</v>
      </c>
      <c r="Q37" s="14">
        <f t="shared" si="9"/>
        <v>270.9</v>
      </c>
    </row>
    <row r="38" spans="1:17" ht="12.75">
      <c r="A38" s="34" t="s">
        <v>11</v>
      </c>
      <c r="B38" s="13">
        <v>74</v>
      </c>
      <c r="C38" s="13">
        <v>120.6</v>
      </c>
      <c r="D38" s="13">
        <v>105.9</v>
      </c>
      <c r="E38" s="13">
        <f t="shared" si="6"/>
        <v>300.5</v>
      </c>
      <c r="F38" s="13">
        <v>97.1</v>
      </c>
      <c r="G38" s="13">
        <v>111</v>
      </c>
      <c r="H38" s="13">
        <v>89</v>
      </c>
      <c r="I38" s="13">
        <f t="shared" si="7"/>
        <v>297.1</v>
      </c>
      <c r="J38" s="13">
        <v>94.26</v>
      </c>
      <c r="K38" s="13">
        <v>81.046</v>
      </c>
      <c r="L38" s="13">
        <v>77.25</v>
      </c>
      <c r="M38" s="14">
        <f t="shared" si="8"/>
        <v>252.556</v>
      </c>
      <c r="N38" s="13">
        <v>92.499</v>
      </c>
      <c r="O38" s="13">
        <v>84.5</v>
      </c>
      <c r="P38" s="13">
        <v>83.13</v>
      </c>
      <c r="Q38" s="14">
        <f t="shared" si="9"/>
        <v>260.129</v>
      </c>
    </row>
    <row r="39" spans="1:17" ht="12.75">
      <c r="A39" s="52" t="s">
        <v>12</v>
      </c>
      <c r="B39" s="13">
        <v>24.6</v>
      </c>
      <c r="C39" s="13">
        <v>40.8</v>
      </c>
      <c r="D39" s="13">
        <v>32.9</v>
      </c>
      <c r="E39" s="13">
        <f t="shared" si="6"/>
        <v>98.30000000000001</v>
      </c>
      <c r="F39" s="13">
        <v>33.6</v>
      </c>
      <c r="G39" s="13">
        <v>31.2</v>
      </c>
      <c r="H39" s="13">
        <v>29.3</v>
      </c>
      <c r="I39" s="13">
        <f t="shared" si="7"/>
        <v>94.1</v>
      </c>
      <c r="J39" s="13">
        <v>41.13</v>
      </c>
      <c r="K39" s="13">
        <v>34.74</v>
      </c>
      <c r="L39" s="13">
        <v>30</v>
      </c>
      <c r="M39" s="14">
        <f t="shared" si="8"/>
        <v>105.87</v>
      </c>
      <c r="N39" s="13">
        <v>34.255</v>
      </c>
      <c r="O39" s="13">
        <v>41.15</v>
      </c>
      <c r="P39" s="13">
        <v>39.64</v>
      </c>
      <c r="Q39" s="14">
        <f t="shared" si="9"/>
        <v>115.045</v>
      </c>
    </row>
    <row r="40" spans="1:17" ht="12.75">
      <c r="A40" s="34" t="s">
        <v>13</v>
      </c>
      <c r="B40" s="13">
        <v>812.5</v>
      </c>
      <c r="C40" s="13">
        <v>835.3</v>
      </c>
      <c r="D40" s="13">
        <v>979.6</v>
      </c>
      <c r="E40" s="13">
        <f t="shared" si="6"/>
        <v>2627.4</v>
      </c>
      <c r="F40" s="13">
        <v>1125.9</v>
      </c>
      <c r="G40" s="13">
        <v>1227.8</v>
      </c>
      <c r="H40" s="13">
        <v>748.4</v>
      </c>
      <c r="I40" s="13">
        <f t="shared" si="7"/>
        <v>3102.1</v>
      </c>
      <c r="J40" s="13">
        <v>1015.37</v>
      </c>
      <c r="K40" s="13">
        <v>748.93</v>
      </c>
      <c r="L40" s="13">
        <v>934.15</v>
      </c>
      <c r="M40" s="14">
        <f t="shared" si="8"/>
        <v>2698.45</v>
      </c>
      <c r="N40" s="13">
        <v>902.741</v>
      </c>
      <c r="O40" s="13">
        <v>734.14</v>
      </c>
      <c r="P40" s="13">
        <v>836.29</v>
      </c>
      <c r="Q40" s="14">
        <f t="shared" si="9"/>
        <v>2473.171</v>
      </c>
    </row>
    <row r="41" spans="1:17" ht="12.75">
      <c r="A41" s="34" t="s">
        <v>14</v>
      </c>
      <c r="B41" s="13">
        <v>16.6</v>
      </c>
      <c r="C41" s="13">
        <v>18.6</v>
      </c>
      <c r="D41" s="13">
        <v>17.3</v>
      </c>
      <c r="E41" s="13">
        <f t="shared" si="6"/>
        <v>52.5</v>
      </c>
      <c r="F41" s="13">
        <v>19.4</v>
      </c>
      <c r="G41" s="13">
        <v>16.4</v>
      </c>
      <c r="H41" s="13">
        <v>23</v>
      </c>
      <c r="I41" s="13">
        <f t="shared" si="7"/>
        <v>58.8</v>
      </c>
      <c r="J41" s="13">
        <v>23.44</v>
      </c>
      <c r="K41" s="13">
        <v>27.59</v>
      </c>
      <c r="L41" s="13">
        <v>17.39</v>
      </c>
      <c r="M41" s="14">
        <f t="shared" si="8"/>
        <v>68.42</v>
      </c>
      <c r="N41" s="13">
        <v>20.576</v>
      </c>
      <c r="O41" s="13">
        <v>17.82</v>
      </c>
      <c r="P41" s="13">
        <v>15.86</v>
      </c>
      <c r="Q41" s="14">
        <f t="shared" si="9"/>
        <v>54.256</v>
      </c>
    </row>
    <row r="42" spans="1:17" ht="12.75">
      <c r="A42" s="34" t="s">
        <v>15</v>
      </c>
      <c r="B42" s="13">
        <v>148.9</v>
      </c>
      <c r="C42" s="13">
        <v>103.4</v>
      </c>
      <c r="D42" s="13">
        <v>105.9</v>
      </c>
      <c r="E42" s="13">
        <f t="shared" si="6"/>
        <v>358.20000000000005</v>
      </c>
      <c r="F42" s="13">
        <v>96.9</v>
      </c>
      <c r="G42" s="13">
        <v>99.82</v>
      </c>
      <c r="H42" s="13">
        <v>74.5</v>
      </c>
      <c r="I42" s="13">
        <f t="shared" si="7"/>
        <v>271.22</v>
      </c>
      <c r="J42" s="13">
        <v>104.58</v>
      </c>
      <c r="K42" s="13">
        <v>113.11</v>
      </c>
      <c r="L42" s="13">
        <v>157.65</v>
      </c>
      <c r="M42" s="14">
        <f t="shared" si="8"/>
        <v>375.34000000000003</v>
      </c>
      <c r="N42" s="13">
        <v>167.733</v>
      </c>
      <c r="O42" s="13">
        <v>58.02</v>
      </c>
      <c r="P42" s="13">
        <v>158.91</v>
      </c>
      <c r="Q42" s="14">
        <f t="shared" si="9"/>
        <v>384.663</v>
      </c>
    </row>
    <row r="43" spans="1:17" ht="12.75">
      <c r="A43" s="34" t="s">
        <v>16</v>
      </c>
      <c r="B43" s="13">
        <v>294</v>
      </c>
      <c r="C43" s="13">
        <v>348.4</v>
      </c>
      <c r="D43" s="13">
        <v>442.6</v>
      </c>
      <c r="E43" s="13">
        <f t="shared" si="6"/>
        <v>1085</v>
      </c>
      <c r="F43" s="13">
        <v>504.1</v>
      </c>
      <c r="G43" s="13">
        <v>478.8</v>
      </c>
      <c r="H43" s="13">
        <v>414.9</v>
      </c>
      <c r="I43" s="13">
        <f t="shared" si="7"/>
        <v>1397.8000000000002</v>
      </c>
      <c r="J43" s="13">
        <v>323.84</v>
      </c>
      <c r="K43" s="13">
        <v>321.83</v>
      </c>
      <c r="L43" s="13">
        <v>296.81</v>
      </c>
      <c r="M43" s="14">
        <f t="shared" si="8"/>
        <v>942.48</v>
      </c>
      <c r="N43" s="13">
        <v>398.01</v>
      </c>
      <c r="O43" s="13">
        <v>337.37</v>
      </c>
      <c r="P43" s="13">
        <v>362.27</v>
      </c>
      <c r="Q43" s="14">
        <f t="shared" si="9"/>
        <v>1097.65</v>
      </c>
    </row>
    <row r="44" spans="1:17" ht="12.75">
      <c r="A44" s="34" t="s">
        <v>17</v>
      </c>
      <c r="B44" s="13">
        <v>91.1</v>
      </c>
      <c r="C44" s="13">
        <v>157.2</v>
      </c>
      <c r="D44" s="13">
        <v>758.1</v>
      </c>
      <c r="E44" s="13">
        <f t="shared" si="6"/>
        <v>1006.4</v>
      </c>
      <c r="F44" s="13">
        <v>618.9</v>
      </c>
      <c r="G44" s="13">
        <v>511.4</v>
      </c>
      <c r="H44" s="13">
        <v>1248.6</v>
      </c>
      <c r="I44" s="13">
        <f t="shared" si="7"/>
        <v>2378.8999999999996</v>
      </c>
      <c r="J44" s="13">
        <v>393.82</v>
      </c>
      <c r="K44" s="13">
        <v>579.14</v>
      </c>
      <c r="L44" s="13">
        <v>373.05</v>
      </c>
      <c r="M44" s="14">
        <f t="shared" si="8"/>
        <v>1346.01</v>
      </c>
      <c r="N44" s="13">
        <v>828.17</v>
      </c>
      <c r="O44" s="13">
        <v>231.49</v>
      </c>
      <c r="P44" s="13">
        <v>89.45</v>
      </c>
      <c r="Q44" s="14">
        <f t="shared" si="9"/>
        <v>1149.11</v>
      </c>
    </row>
    <row r="45" spans="1:17" ht="12.75">
      <c r="A45" s="34" t="s">
        <v>18</v>
      </c>
      <c r="B45" s="13">
        <v>37.2</v>
      </c>
      <c r="C45" s="13">
        <v>41.4</v>
      </c>
      <c r="D45" s="13">
        <v>33.6</v>
      </c>
      <c r="E45" s="13">
        <f t="shared" si="6"/>
        <v>112.19999999999999</v>
      </c>
      <c r="F45" s="13">
        <v>25.5</v>
      </c>
      <c r="G45" s="13">
        <v>26.2</v>
      </c>
      <c r="H45" s="13">
        <v>37.1</v>
      </c>
      <c r="I45" s="13">
        <f t="shared" si="7"/>
        <v>88.80000000000001</v>
      </c>
      <c r="J45" s="13">
        <v>30.98</v>
      </c>
      <c r="K45" s="13">
        <v>36.18</v>
      </c>
      <c r="L45" s="13">
        <v>26.4</v>
      </c>
      <c r="M45" s="14">
        <f t="shared" si="8"/>
        <v>93.56</v>
      </c>
      <c r="N45" s="13">
        <v>29.66</v>
      </c>
      <c r="O45" s="13">
        <v>36.88</v>
      </c>
      <c r="P45" s="13">
        <v>35.5</v>
      </c>
      <c r="Q45" s="14">
        <f t="shared" si="9"/>
        <v>102.04</v>
      </c>
    </row>
    <row r="46" spans="1:17" ht="12.75">
      <c r="A46" s="36" t="s">
        <v>19</v>
      </c>
      <c r="B46" s="13">
        <v>1183.8</v>
      </c>
      <c r="C46" s="13">
        <v>1290.1</v>
      </c>
      <c r="D46" s="13">
        <v>1216.7</v>
      </c>
      <c r="E46" s="13">
        <f t="shared" si="6"/>
        <v>3690.5999999999995</v>
      </c>
      <c r="F46" s="13">
        <v>1368.3</v>
      </c>
      <c r="G46" s="13">
        <v>1337.5</v>
      </c>
      <c r="H46" s="13">
        <v>1122.3</v>
      </c>
      <c r="I46" s="13">
        <f t="shared" si="7"/>
        <v>3828.1000000000004</v>
      </c>
      <c r="J46" s="13">
        <v>1374.82</v>
      </c>
      <c r="K46" s="13">
        <v>921.828</v>
      </c>
      <c r="L46" s="13">
        <v>1294.81</v>
      </c>
      <c r="M46" s="14">
        <f t="shared" si="8"/>
        <v>3591.458</v>
      </c>
      <c r="N46" s="13">
        <v>1416.46</v>
      </c>
      <c r="O46" s="13">
        <v>1188.51</v>
      </c>
      <c r="P46" s="13">
        <v>1096.5</v>
      </c>
      <c r="Q46" s="14">
        <f t="shared" si="9"/>
        <v>3701.4700000000003</v>
      </c>
    </row>
    <row r="47" spans="1:17" ht="12.75">
      <c r="A47" s="34" t="s">
        <v>20</v>
      </c>
      <c r="B47" s="13">
        <v>16.1</v>
      </c>
      <c r="C47" s="13">
        <v>27</v>
      </c>
      <c r="D47" s="13">
        <v>36.7</v>
      </c>
      <c r="E47" s="13">
        <f t="shared" si="6"/>
        <v>79.80000000000001</v>
      </c>
      <c r="F47" s="13">
        <v>40.6</v>
      </c>
      <c r="G47" s="13">
        <v>52.4</v>
      </c>
      <c r="H47" s="13">
        <v>58</v>
      </c>
      <c r="I47" s="13">
        <f t="shared" si="7"/>
        <v>151</v>
      </c>
      <c r="J47" s="13">
        <v>41.05</v>
      </c>
      <c r="K47" s="13">
        <v>28.03</v>
      </c>
      <c r="L47" s="13">
        <v>35.41</v>
      </c>
      <c r="M47" s="14">
        <f t="shared" si="8"/>
        <v>104.49</v>
      </c>
      <c r="N47" s="13">
        <v>31.533</v>
      </c>
      <c r="O47" s="13">
        <v>35.8</v>
      </c>
      <c r="P47" s="13">
        <v>38.29</v>
      </c>
      <c r="Q47" s="14">
        <f t="shared" si="9"/>
        <v>105.62299999999999</v>
      </c>
    </row>
    <row r="48" spans="1:17" ht="12.75">
      <c r="A48" s="34" t="s">
        <v>21</v>
      </c>
      <c r="B48" s="13">
        <v>54.1</v>
      </c>
      <c r="C48" s="13">
        <v>65.3</v>
      </c>
      <c r="D48" s="13">
        <v>61.9</v>
      </c>
      <c r="E48" s="13">
        <f t="shared" si="6"/>
        <v>181.3</v>
      </c>
      <c r="F48" s="13">
        <v>68.9</v>
      </c>
      <c r="G48" s="13">
        <v>77.5</v>
      </c>
      <c r="H48" s="13">
        <v>50.6</v>
      </c>
      <c r="I48" s="13">
        <f t="shared" si="7"/>
        <v>197</v>
      </c>
      <c r="J48" s="13">
        <v>82.61</v>
      </c>
      <c r="K48" s="13">
        <v>54.14</v>
      </c>
      <c r="L48" s="13">
        <v>63.17</v>
      </c>
      <c r="M48" s="14">
        <f t="shared" si="8"/>
        <v>199.92000000000002</v>
      </c>
      <c r="N48" s="13">
        <v>61.44</v>
      </c>
      <c r="O48" s="13">
        <v>61.69</v>
      </c>
      <c r="P48" s="13">
        <v>67.68</v>
      </c>
      <c r="Q48" s="14">
        <f t="shared" si="9"/>
        <v>190.81</v>
      </c>
    </row>
    <row r="49" spans="1:17" ht="12.75">
      <c r="A49" s="36" t="s">
        <v>22</v>
      </c>
      <c r="B49" s="13">
        <v>16</v>
      </c>
      <c r="C49" s="13">
        <v>25.9</v>
      </c>
      <c r="D49" s="13">
        <v>17.8</v>
      </c>
      <c r="E49" s="13">
        <f t="shared" si="6"/>
        <v>59.7</v>
      </c>
      <c r="F49" s="13">
        <v>21.7</v>
      </c>
      <c r="G49" s="13">
        <v>36</v>
      </c>
      <c r="H49" s="13">
        <v>19</v>
      </c>
      <c r="I49" s="13">
        <f t="shared" si="7"/>
        <v>76.7</v>
      </c>
      <c r="J49" s="13">
        <v>26.57</v>
      </c>
      <c r="K49" s="13">
        <v>21.28</v>
      </c>
      <c r="L49" s="13">
        <v>24.4</v>
      </c>
      <c r="M49" s="14">
        <f t="shared" si="8"/>
        <v>72.25</v>
      </c>
      <c r="N49" s="13">
        <v>26.79</v>
      </c>
      <c r="O49" s="13">
        <v>26.65</v>
      </c>
      <c r="P49" s="13">
        <v>30.99</v>
      </c>
      <c r="Q49" s="14">
        <f t="shared" si="9"/>
        <v>84.42999999999999</v>
      </c>
    </row>
    <row r="50" spans="1:17" ht="12.75">
      <c r="A50" s="36" t="s">
        <v>23</v>
      </c>
      <c r="B50" s="13">
        <v>62.5</v>
      </c>
      <c r="C50" s="13">
        <v>97.6</v>
      </c>
      <c r="D50" s="13">
        <v>80.7</v>
      </c>
      <c r="E50" s="13">
        <f t="shared" si="6"/>
        <v>240.8</v>
      </c>
      <c r="F50" s="13">
        <v>124.8</v>
      </c>
      <c r="G50" s="13">
        <v>117.6</v>
      </c>
      <c r="H50" s="13">
        <v>63.6</v>
      </c>
      <c r="I50" s="13">
        <f t="shared" si="7"/>
        <v>306</v>
      </c>
      <c r="J50" s="13">
        <v>73.24</v>
      </c>
      <c r="K50" s="13">
        <v>76.25</v>
      </c>
      <c r="L50" s="13">
        <v>120.09</v>
      </c>
      <c r="M50" s="14">
        <f t="shared" si="8"/>
        <v>269.58000000000004</v>
      </c>
      <c r="N50" s="13">
        <v>85.17</v>
      </c>
      <c r="O50" s="13">
        <v>52.1</v>
      </c>
      <c r="P50" s="13">
        <v>42.11</v>
      </c>
      <c r="Q50" s="14">
        <f t="shared" si="9"/>
        <v>179.38</v>
      </c>
    </row>
    <row r="51" spans="1:17" ht="12.75">
      <c r="A51" s="34" t="s">
        <v>24</v>
      </c>
      <c r="B51" s="13">
        <v>554.4</v>
      </c>
      <c r="C51" s="13">
        <v>281.4</v>
      </c>
      <c r="D51" s="13">
        <v>461.2</v>
      </c>
      <c r="E51" s="13">
        <f t="shared" si="6"/>
        <v>1297</v>
      </c>
      <c r="F51" s="13">
        <v>384.5</v>
      </c>
      <c r="G51" s="13">
        <v>281.3</v>
      </c>
      <c r="H51" s="13">
        <v>171.6</v>
      </c>
      <c r="I51" s="13">
        <f t="shared" si="7"/>
        <v>837.4</v>
      </c>
      <c r="J51" s="13">
        <v>387.59</v>
      </c>
      <c r="K51" s="13">
        <v>387.92</v>
      </c>
      <c r="L51" s="13">
        <v>345.65</v>
      </c>
      <c r="M51" s="14">
        <f t="shared" si="8"/>
        <v>1121.1599999999999</v>
      </c>
      <c r="N51" s="13">
        <v>345.504</v>
      </c>
      <c r="O51" s="13">
        <v>390.19</v>
      </c>
      <c r="P51" s="13">
        <v>292.06</v>
      </c>
      <c r="Q51" s="14">
        <f t="shared" si="9"/>
        <v>1027.754</v>
      </c>
    </row>
    <row r="52" spans="1:17" ht="12.75">
      <c r="A52" s="34" t="s">
        <v>25</v>
      </c>
      <c r="B52" s="13">
        <v>29.2</v>
      </c>
      <c r="C52" s="13">
        <v>59.7</v>
      </c>
      <c r="D52" s="13">
        <v>40.9</v>
      </c>
      <c r="E52" s="13">
        <f t="shared" si="6"/>
        <v>129.8</v>
      </c>
      <c r="F52" s="13">
        <v>44</v>
      </c>
      <c r="G52" s="13">
        <v>32.7</v>
      </c>
      <c r="H52" s="13">
        <v>36.5</v>
      </c>
      <c r="I52" s="13">
        <f t="shared" si="7"/>
        <v>113.2</v>
      </c>
      <c r="J52" s="13">
        <v>38.36</v>
      </c>
      <c r="K52" s="13">
        <v>34.756</v>
      </c>
      <c r="L52" s="13">
        <v>31.27</v>
      </c>
      <c r="M52" s="14">
        <f t="shared" si="8"/>
        <v>104.386</v>
      </c>
      <c r="N52" s="13">
        <v>32.79</v>
      </c>
      <c r="O52" s="13">
        <v>35.92</v>
      </c>
      <c r="P52" s="13">
        <v>33.36</v>
      </c>
      <c r="Q52" s="14">
        <f t="shared" si="9"/>
        <v>102.07000000000001</v>
      </c>
    </row>
    <row r="53" spans="1:17" ht="12.75">
      <c r="A53" s="15" t="s">
        <v>55</v>
      </c>
      <c r="B53" s="55">
        <f>SUM(B33:B52)</f>
        <v>17967.70298187</v>
      </c>
      <c r="C53" s="55">
        <f>SUM(C33:C52)</f>
        <v>17657.9</v>
      </c>
      <c r="D53" s="55">
        <f>SUM(D33:D52)</f>
        <v>18815.300000000003</v>
      </c>
      <c r="E53" s="55">
        <f aca="true" t="shared" si="10" ref="E53:P53">SUM(E33:E52)</f>
        <v>54440.90298187</v>
      </c>
      <c r="F53" s="55">
        <f t="shared" si="10"/>
        <v>21055.800000000003</v>
      </c>
      <c r="G53" s="55">
        <f t="shared" si="10"/>
        <v>20376.220000000005</v>
      </c>
      <c r="H53" s="55">
        <f t="shared" si="10"/>
        <v>19509.89999999999</v>
      </c>
      <c r="I53" s="55">
        <f t="shared" si="10"/>
        <v>60941.92</v>
      </c>
      <c r="J53" s="55">
        <f t="shared" si="10"/>
        <v>20236.36</v>
      </c>
      <c r="K53" s="55">
        <f t="shared" si="10"/>
        <v>18536.45</v>
      </c>
      <c r="L53" s="55">
        <f t="shared" si="10"/>
        <v>18942.65</v>
      </c>
      <c r="M53" s="55">
        <f t="shared" si="10"/>
        <v>57715.45999999999</v>
      </c>
      <c r="N53" s="55">
        <f t="shared" si="10"/>
        <v>21454.920999999995</v>
      </c>
      <c r="O53" s="55">
        <f t="shared" si="10"/>
        <v>18734.869999999995</v>
      </c>
      <c r="P53" s="55">
        <f t="shared" si="10"/>
        <v>17832.680000000004</v>
      </c>
      <c r="Q53" s="55">
        <f>SUM(Q33:Q52)</f>
        <v>58022.471000000005</v>
      </c>
    </row>
    <row r="54" spans="1:17" ht="12.75" customHeight="1">
      <c r="A54" s="76" t="s">
        <v>48</v>
      </c>
      <c r="B54" s="13">
        <v>641.9</v>
      </c>
      <c r="C54" s="13">
        <v>787.5</v>
      </c>
      <c r="D54" s="13">
        <v>2000</v>
      </c>
      <c r="E54" s="13">
        <f>SUM(B54:D54)</f>
        <v>3429.4</v>
      </c>
      <c r="F54" s="13">
        <v>2000</v>
      </c>
      <c r="G54" s="13">
        <v>2000</v>
      </c>
      <c r="H54" s="13">
        <v>2000</v>
      </c>
      <c r="I54" s="13">
        <f>SUM(F54:H54)</f>
        <v>6000</v>
      </c>
      <c r="J54" s="13">
        <v>2266.02</v>
      </c>
      <c r="K54" s="13">
        <v>500</v>
      </c>
      <c r="L54" s="13">
        <v>2000</v>
      </c>
      <c r="M54" s="14">
        <f>SUM(J54:L54)</f>
        <v>4766.02</v>
      </c>
      <c r="N54" s="13">
        <v>2000</v>
      </c>
      <c r="O54" s="13">
        <v>2000</v>
      </c>
      <c r="P54" s="13">
        <v>2000</v>
      </c>
      <c r="Q54" s="14">
        <f>SUM(N54:P54)</f>
        <v>6000</v>
      </c>
    </row>
    <row r="55" spans="1:17" ht="12.75">
      <c r="A55" s="15" t="s">
        <v>56</v>
      </c>
      <c r="B55" s="55">
        <f>B53-B54</f>
        <v>17325.802981869998</v>
      </c>
      <c r="C55" s="55">
        <f>C53-C54</f>
        <v>16870.4</v>
      </c>
      <c r="D55" s="55">
        <f>D53-D54</f>
        <v>16815.300000000003</v>
      </c>
      <c r="E55" s="55">
        <f aca="true" t="shared" si="11" ref="E55:P55">+E53-E54</f>
        <v>51011.50298187</v>
      </c>
      <c r="F55" s="55">
        <f t="shared" si="11"/>
        <v>19055.800000000003</v>
      </c>
      <c r="G55" s="55">
        <f t="shared" si="11"/>
        <v>18376.220000000005</v>
      </c>
      <c r="H55" s="55">
        <f t="shared" si="11"/>
        <v>17509.89999999999</v>
      </c>
      <c r="I55" s="55">
        <f t="shared" si="11"/>
        <v>54941.92</v>
      </c>
      <c r="J55" s="55">
        <f t="shared" si="11"/>
        <v>17970.34</v>
      </c>
      <c r="K55" s="55">
        <f t="shared" si="11"/>
        <v>18036.45</v>
      </c>
      <c r="L55" s="55">
        <f t="shared" si="11"/>
        <v>16942.65</v>
      </c>
      <c r="M55" s="55">
        <f t="shared" si="11"/>
        <v>52949.43999999999</v>
      </c>
      <c r="N55" s="55">
        <f t="shared" si="11"/>
        <v>19454.920999999995</v>
      </c>
      <c r="O55" s="55">
        <f t="shared" si="11"/>
        <v>16734.869999999995</v>
      </c>
      <c r="P55" s="55">
        <f t="shared" si="11"/>
        <v>15832.680000000004</v>
      </c>
      <c r="Q55" s="55">
        <f>+Q53-Q54</f>
        <v>52022.471000000005</v>
      </c>
    </row>
    <row r="56" spans="1:17" ht="12.75">
      <c r="A56" s="63" t="s">
        <v>47</v>
      </c>
      <c r="B56" s="62">
        <v>0</v>
      </c>
      <c r="C56" s="62">
        <v>0</v>
      </c>
      <c r="D56" s="62">
        <v>0</v>
      </c>
      <c r="E56" s="62">
        <f>SUM(B56:D56)</f>
        <v>0</v>
      </c>
      <c r="F56" s="62">
        <v>0</v>
      </c>
      <c r="G56" s="62">
        <v>0</v>
      </c>
      <c r="H56" s="62">
        <v>0</v>
      </c>
      <c r="I56" s="62">
        <f>SUM(F56:H56)</f>
        <v>0</v>
      </c>
      <c r="J56" s="62">
        <v>0</v>
      </c>
      <c r="K56" s="62">
        <v>0</v>
      </c>
      <c r="L56" s="62">
        <v>0</v>
      </c>
      <c r="M56" s="14">
        <f>SUM(J56:L56)</f>
        <v>0</v>
      </c>
      <c r="N56" s="62">
        <v>0</v>
      </c>
      <c r="O56" s="62">
        <v>0</v>
      </c>
      <c r="P56" s="62">
        <v>0</v>
      </c>
      <c r="Q56" s="14">
        <f>SUM(N56:P56)</f>
        <v>0</v>
      </c>
    </row>
    <row r="57" spans="1:17" ht="12.75">
      <c r="A57" s="40" t="s">
        <v>1</v>
      </c>
      <c r="B57" s="56">
        <f>B55+B56</f>
        <v>17325.802981869998</v>
      </c>
      <c r="C57" s="56">
        <f aca="true" t="shared" si="12" ref="C57:P57">C55+C56</f>
        <v>16870.4</v>
      </c>
      <c r="D57" s="56">
        <f t="shared" si="12"/>
        <v>16815.300000000003</v>
      </c>
      <c r="E57" s="56">
        <f t="shared" si="12"/>
        <v>51011.50298187</v>
      </c>
      <c r="F57" s="56">
        <f t="shared" si="12"/>
        <v>19055.800000000003</v>
      </c>
      <c r="G57" s="56">
        <f t="shared" si="12"/>
        <v>18376.220000000005</v>
      </c>
      <c r="H57" s="56">
        <f t="shared" si="12"/>
        <v>17509.89999999999</v>
      </c>
      <c r="I57" s="56">
        <f t="shared" si="12"/>
        <v>54941.92</v>
      </c>
      <c r="J57" s="56">
        <f t="shared" si="12"/>
        <v>17970.34</v>
      </c>
      <c r="K57" s="56">
        <f t="shared" si="12"/>
        <v>18036.45</v>
      </c>
      <c r="L57" s="56">
        <f t="shared" si="12"/>
        <v>16942.65</v>
      </c>
      <c r="M57" s="56">
        <f t="shared" si="12"/>
        <v>52949.43999999999</v>
      </c>
      <c r="N57" s="56">
        <f t="shared" si="12"/>
        <v>19454.920999999995</v>
      </c>
      <c r="O57" s="56">
        <f t="shared" si="12"/>
        <v>16734.869999999995</v>
      </c>
      <c r="P57" s="56">
        <f t="shared" si="12"/>
        <v>15832.680000000004</v>
      </c>
      <c r="Q57" s="56">
        <f>Q55+Q56</f>
        <v>52022.471000000005</v>
      </c>
    </row>
    <row r="58" ht="12.75">
      <c r="A58" s="79" t="s">
        <v>57</v>
      </c>
    </row>
    <row r="59" ht="12.75">
      <c r="B59" s="23"/>
    </row>
    <row r="61" spans="1:17" ht="12.75">
      <c r="A61" s="2" t="s">
        <v>147</v>
      </c>
      <c r="M61" s="3"/>
      <c r="Q61" s="3" t="s">
        <v>138</v>
      </c>
    </row>
    <row r="62" spans="1:17" ht="12.75" customHeight="1">
      <c r="A62" s="92" t="s">
        <v>148</v>
      </c>
      <c r="B62" s="87" t="s">
        <v>134</v>
      </c>
      <c r="C62" s="87"/>
      <c r="D62" s="87"/>
      <c r="E62" s="87"/>
      <c r="F62" s="87" t="s">
        <v>150</v>
      </c>
      <c r="G62" s="87"/>
      <c r="H62" s="87"/>
      <c r="I62" s="87"/>
      <c r="J62" s="87" t="s">
        <v>136</v>
      </c>
      <c r="K62" s="87"/>
      <c r="L62" s="87"/>
      <c r="M62" s="87"/>
      <c r="N62" s="87" t="s">
        <v>137</v>
      </c>
      <c r="O62" s="87"/>
      <c r="P62" s="87"/>
      <c r="Q62" s="87"/>
    </row>
    <row r="63" spans="1:17" ht="12.75">
      <c r="A63" s="92"/>
      <c r="B63" s="33" t="s">
        <v>110</v>
      </c>
      <c r="C63" s="33" t="s">
        <v>111</v>
      </c>
      <c r="D63" s="33" t="s">
        <v>112</v>
      </c>
      <c r="E63" s="33" t="s">
        <v>113</v>
      </c>
      <c r="F63" s="33" t="s">
        <v>114</v>
      </c>
      <c r="G63" s="33" t="s">
        <v>115</v>
      </c>
      <c r="H63" s="33" t="s">
        <v>116</v>
      </c>
      <c r="I63" s="33" t="s">
        <v>113</v>
      </c>
      <c r="J63" s="33" t="s">
        <v>117</v>
      </c>
      <c r="K63" s="33" t="s">
        <v>118</v>
      </c>
      <c r="L63" s="33" t="s">
        <v>124</v>
      </c>
      <c r="M63" s="33" t="s">
        <v>113</v>
      </c>
      <c r="N63" s="33" t="s">
        <v>120</v>
      </c>
      <c r="O63" s="33" t="s">
        <v>122</v>
      </c>
      <c r="P63" s="33" t="s">
        <v>121</v>
      </c>
      <c r="Q63" s="33" t="s">
        <v>113</v>
      </c>
    </row>
    <row r="64" spans="1:17" ht="12.75">
      <c r="A64" s="34" t="s">
        <v>46</v>
      </c>
      <c r="B64" s="51">
        <v>28370.74546647</v>
      </c>
      <c r="C64" s="51">
        <v>28632.1</v>
      </c>
      <c r="D64" s="51">
        <v>28641.1</v>
      </c>
      <c r="E64" s="51">
        <f>SUM(B64:D64)</f>
        <v>85643.94546647</v>
      </c>
      <c r="F64" s="51">
        <v>28632</v>
      </c>
      <c r="G64" s="51">
        <v>28624.1</v>
      </c>
      <c r="H64" s="51">
        <v>30050.2</v>
      </c>
      <c r="I64" s="51">
        <f>SUM(F64:H64)</f>
        <v>87306.3</v>
      </c>
      <c r="J64" s="51">
        <v>28312.01</v>
      </c>
      <c r="K64" s="51">
        <v>26700.96</v>
      </c>
      <c r="L64" s="51">
        <v>26463.05</v>
      </c>
      <c r="M64" s="14">
        <f>SUM(J64:L64)</f>
        <v>81476.02</v>
      </c>
      <c r="N64" s="51">
        <v>25494.009</v>
      </c>
      <c r="O64" s="51">
        <v>27432.12</v>
      </c>
      <c r="P64" s="51">
        <v>26913.22</v>
      </c>
      <c r="Q64" s="14">
        <f>SUM(N64:P64)</f>
        <v>79839.349</v>
      </c>
    </row>
    <row r="65" spans="1:17" ht="12.75">
      <c r="A65" s="52" t="s">
        <v>7</v>
      </c>
      <c r="B65" s="51">
        <v>748.4</v>
      </c>
      <c r="C65" s="51">
        <v>925</v>
      </c>
      <c r="D65" s="51">
        <v>833</v>
      </c>
      <c r="E65" s="51">
        <f aca="true" t="shared" si="13" ref="E65:E83">SUM(B65:D65)</f>
        <v>2506.4</v>
      </c>
      <c r="F65" s="51">
        <v>855.8</v>
      </c>
      <c r="G65" s="51">
        <v>662.4</v>
      </c>
      <c r="H65" s="51">
        <v>476.6</v>
      </c>
      <c r="I65" s="51">
        <f aca="true" t="shared" si="14" ref="I65:I83">SUM(F65:H65)</f>
        <v>1994.7999999999997</v>
      </c>
      <c r="J65" s="51">
        <v>681.43</v>
      </c>
      <c r="K65" s="51">
        <v>637.09</v>
      </c>
      <c r="L65" s="51">
        <v>1070.34</v>
      </c>
      <c r="M65" s="14">
        <f aca="true" t="shared" si="15" ref="M65:M83">SUM(J65:L65)</f>
        <v>2388.8599999999997</v>
      </c>
      <c r="N65" s="51">
        <v>996.73</v>
      </c>
      <c r="O65" s="51">
        <v>963.76</v>
      </c>
      <c r="P65" s="51">
        <v>1165.44</v>
      </c>
      <c r="Q65" s="14">
        <f aca="true" t="shared" si="16" ref="Q65:Q83">SUM(N65:P65)</f>
        <v>3125.9300000000003</v>
      </c>
    </row>
    <row r="66" spans="1:17" ht="12.75">
      <c r="A66" s="34" t="s">
        <v>149</v>
      </c>
      <c r="B66" s="51">
        <v>5.8</v>
      </c>
      <c r="C66" s="51">
        <v>6.2</v>
      </c>
      <c r="D66" s="51">
        <v>9.8</v>
      </c>
      <c r="E66" s="51">
        <f t="shared" si="13"/>
        <v>21.8</v>
      </c>
      <c r="F66" s="51">
        <v>6</v>
      </c>
      <c r="G66" s="51">
        <v>4.1</v>
      </c>
      <c r="H66" s="51">
        <v>10.1</v>
      </c>
      <c r="I66" s="51">
        <f t="shared" si="14"/>
        <v>20.2</v>
      </c>
      <c r="J66" s="51"/>
      <c r="K66" s="51">
        <v>9.91</v>
      </c>
      <c r="L66" s="51">
        <v>21.59</v>
      </c>
      <c r="M66" s="14">
        <f t="shared" si="15"/>
        <v>31.5</v>
      </c>
      <c r="N66" s="51">
        <v>5.46</v>
      </c>
      <c r="O66" s="51">
        <v>8.5</v>
      </c>
      <c r="P66" s="51">
        <v>4.35</v>
      </c>
      <c r="Q66" s="14">
        <f t="shared" si="16"/>
        <v>18.310000000000002</v>
      </c>
    </row>
    <row r="67" spans="1:17" ht="12.75">
      <c r="A67" s="52" t="s">
        <v>9</v>
      </c>
      <c r="B67" s="51">
        <v>20.2</v>
      </c>
      <c r="C67" s="51">
        <v>16.6</v>
      </c>
      <c r="D67" s="51">
        <v>71</v>
      </c>
      <c r="E67" s="51">
        <f t="shared" si="13"/>
        <v>107.8</v>
      </c>
      <c r="F67" s="51">
        <v>80.8</v>
      </c>
      <c r="G67" s="51">
        <v>35</v>
      </c>
      <c r="H67" s="51">
        <v>13.7</v>
      </c>
      <c r="I67" s="51">
        <f t="shared" si="14"/>
        <v>129.5</v>
      </c>
      <c r="J67" s="51">
        <v>64.15</v>
      </c>
      <c r="K67" s="51">
        <v>69.96</v>
      </c>
      <c r="L67" s="51">
        <v>66.6</v>
      </c>
      <c r="M67" s="14">
        <f t="shared" si="15"/>
        <v>200.71</v>
      </c>
      <c r="N67" s="51">
        <v>58.69</v>
      </c>
      <c r="O67" s="51">
        <v>29.898</v>
      </c>
      <c r="P67" s="51">
        <v>25.97</v>
      </c>
      <c r="Q67" s="14">
        <f t="shared" si="16"/>
        <v>114.55799999999999</v>
      </c>
    </row>
    <row r="68" spans="1:17" ht="12.75">
      <c r="A68" s="34" t="s">
        <v>10</v>
      </c>
      <c r="B68" s="51">
        <v>8.5</v>
      </c>
      <c r="C68" s="51">
        <v>3.5</v>
      </c>
      <c r="D68" s="51">
        <v>8.9</v>
      </c>
      <c r="E68" s="51">
        <f t="shared" si="13"/>
        <v>20.9</v>
      </c>
      <c r="F68" s="51">
        <v>12.5</v>
      </c>
      <c r="G68" s="51">
        <v>19.3</v>
      </c>
      <c r="H68" s="51">
        <v>23.4</v>
      </c>
      <c r="I68" s="51">
        <f t="shared" si="14"/>
        <v>55.2</v>
      </c>
      <c r="J68" s="51">
        <v>6.68</v>
      </c>
      <c r="K68" s="51">
        <v>8.18</v>
      </c>
      <c r="L68" s="51">
        <v>7.85</v>
      </c>
      <c r="M68" s="14">
        <f t="shared" si="15"/>
        <v>22.71</v>
      </c>
      <c r="N68" s="51">
        <v>3.24</v>
      </c>
      <c r="O68" s="51">
        <v>9.937</v>
      </c>
      <c r="P68" s="51">
        <v>5.53</v>
      </c>
      <c r="Q68" s="14">
        <f t="shared" si="16"/>
        <v>18.707</v>
      </c>
    </row>
    <row r="69" spans="1:17" ht="12.75">
      <c r="A69" s="34" t="s">
        <v>11</v>
      </c>
      <c r="B69" s="51">
        <v>167.7</v>
      </c>
      <c r="C69" s="51">
        <v>157</v>
      </c>
      <c r="D69" s="51">
        <v>131</v>
      </c>
      <c r="E69" s="51">
        <f t="shared" si="13"/>
        <v>455.7</v>
      </c>
      <c r="F69" s="51">
        <v>147.1</v>
      </c>
      <c r="G69" s="51">
        <v>185.4</v>
      </c>
      <c r="H69" s="51">
        <v>80.3</v>
      </c>
      <c r="I69" s="51">
        <f t="shared" si="14"/>
        <v>412.8</v>
      </c>
      <c r="J69" s="51">
        <v>186.45</v>
      </c>
      <c r="K69" s="51">
        <v>97.6</v>
      </c>
      <c r="L69" s="51">
        <v>183.6</v>
      </c>
      <c r="M69" s="14">
        <f t="shared" si="15"/>
        <v>467.65</v>
      </c>
      <c r="N69" s="51">
        <v>184.63</v>
      </c>
      <c r="O69" s="51">
        <v>149.39</v>
      </c>
      <c r="P69" s="51">
        <v>195.82</v>
      </c>
      <c r="Q69" s="14">
        <f t="shared" si="16"/>
        <v>529.8399999999999</v>
      </c>
    </row>
    <row r="70" spans="1:17" ht="12.75">
      <c r="A70" s="52" t="s">
        <v>12</v>
      </c>
      <c r="B70" s="51">
        <v>203.2</v>
      </c>
      <c r="C70" s="51">
        <v>245.6</v>
      </c>
      <c r="D70" s="51">
        <v>261</v>
      </c>
      <c r="E70" s="51">
        <f t="shared" si="13"/>
        <v>709.8</v>
      </c>
      <c r="F70" s="51">
        <v>242.1</v>
      </c>
      <c r="G70" s="51">
        <v>204.4</v>
      </c>
      <c r="H70" s="51">
        <v>173.6</v>
      </c>
      <c r="I70" s="51">
        <f t="shared" si="14"/>
        <v>620.1</v>
      </c>
      <c r="J70" s="51">
        <v>240.7</v>
      </c>
      <c r="K70" s="51">
        <v>241.37</v>
      </c>
      <c r="L70" s="51">
        <v>247.05</v>
      </c>
      <c r="M70" s="14">
        <f t="shared" si="15"/>
        <v>729.12</v>
      </c>
      <c r="N70" s="51">
        <v>300.79</v>
      </c>
      <c r="O70" s="51">
        <v>283.88</v>
      </c>
      <c r="P70" s="51">
        <v>302.7</v>
      </c>
      <c r="Q70" s="14">
        <f t="shared" si="16"/>
        <v>887.3700000000001</v>
      </c>
    </row>
    <row r="71" spans="1:17" ht="12.75">
      <c r="A71" s="34" t="s">
        <v>13</v>
      </c>
      <c r="B71" s="51">
        <v>1054.8</v>
      </c>
      <c r="C71" s="51">
        <v>1413.4</v>
      </c>
      <c r="D71" s="51">
        <v>1528.4</v>
      </c>
      <c r="E71" s="51">
        <f t="shared" si="13"/>
        <v>3996.6</v>
      </c>
      <c r="F71" s="51">
        <v>1299.9</v>
      </c>
      <c r="G71" s="51">
        <v>1242.9</v>
      </c>
      <c r="H71" s="51">
        <v>1155.8</v>
      </c>
      <c r="I71" s="51">
        <f t="shared" si="14"/>
        <v>3698.6000000000004</v>
      </c>
      <c r="J71" s="51">
        <v>1247.67</v>
      </c>
      <c r="K71" s="51">
        <v>973.05</v>
      </c>
      <c r="L71" s="51">
        <v>1203.47</v>
      </c>
      <c r="M71" s="14">
        <f t="shared" si="15"/>
        <v>3424.1900000000005</v>
      </c>
      <c r="N71" s="51">
        <v>947.67</v>
      </c>
      <c r="O71" s="51">
        <v>771.92</v>
      </c>
      <c r="P71" s="51">
        <v>904.58</v>
      </c>
      <c r="Q71" s="14">
        <f t="shared" si="16"/>
        <v>2624.17</v>
      </c>
    </row>
    <row r="72" spans="1:17" ht="12.75">
      <c r="A72" s="34" t="s">
        <v>14</v>
      </c>
      <c r="B72" s="51">
        <v>0.4</v>
      </c>
      <c r="C72" s="51">
        <v>7.6</v>
      </c>
      <c r="D72" s="51">
        <v>3.3</v>
      </c>
      <c r="E72" s="51">
        <f t="shared" si="13"/>
        <v>11.3</v>
      </c>
      <c r="F72" s="51">
        <v>1.9</v>
      </c>
      <c r="G72" s="51">
        <v>0.1</v>
      </c>
      <c r="H72" s="51">
        <v>4</v>
      </c>
      <c r="I72" s="51">
        <f t="shared" si="14"/>
        <v>6</v>
      </c>
      <c r="J72" s="51">
        <v>1.2</v>
      </c>
      <c r="K72" s="51">
        <v>1.14</v>
      </c>
      <c r="L72" s="51">
        <v>1.13</v>
      </c>
      <c r="M72" s="14">
        <f t="shared" si="15"/>
        <v>3.4699999999999998</v>
      </c>
      <c r="N72" s="51">
        <v>0.3</v>
      </c>
      <c r="O72" s="51">
        <v>1.92</v>
      </c>
      <c r="P72" s="51">
        <v>0.08</v>
      </c>
      <c r="Q72" s="14">
        <f t="shared" si="16"/>
        <v>2.3</v>
      </c>
    </row>
    <row r="73" spans="1:17" ht="12.75">
      <c r="A73" s="34" t="s">
        <v>15</v>
      </c>
      <c r="B73" s="51">
        <v>534.1</v>
      </c>
      <c r="C73" s="51">
        <v>566.5</v>
      </c>
      <c r="D73" s="51">
        <v>597.9</v>
      </c>
      <c r="E73" s="51">
        <f t="shared" si="13"/>
        <v>1698.5</v>
      </c>
      <c r="F73" s="51">
        <v>495.6</v>
      </c>
      <c r="G73" s="51">
        <v>483.8</v>
      </c>
      <c r="H73" s="51">
        <v>389.1</v>
      </c>
      <c r="I73" s="51">
        <f t="shared" si="14"/>
        <v>1368.5</v>
      </c>
      <c r="J73" s="51">
        <v>345.74</v>
      </c>
      <c r="K73" s="51">
        <v>408.68</v>
      </c>
      <c r="L73" s="51">
        <v>406.68</v>
      </c>
      <c r="M73" s="14">
        <f t="shared" si="15"/>
        <v>1161.1000000000001</v>
      </c>
      <c r="N73" s="51">
        <v>415.98</v>
      </c>
      <c r="O73" s="51">
        <v>576.74</v>
      </c>
      <c r="P73" s="51">
        <v>546.32</v>
      </c>
      <c r="Q73" s="14">
        <f t="shared" si="16"/>
        <v>1539.04</v>
      </c>
    </row>
    <row r="74" spans="1:17" ht="12.75">
      <c r="A74" s="34" t="s">
        <v>16</v>
      </c>
      <c r="B74" s="51">
        <v>156</v>
      </c>
      <c r="C74" s="51">
        <v>182.3</v>
      </c>
      <c r="D74" s="51">
        <v>150.7</v>
      </c>
      <c r="E74" s="51">
        <f t="shared" si="13"/>
        <v>489</v>
      </c>
      <c r="F74" s="51">
        <v>167.6</v>
      </c>
      <c r="G74" s="51">
        <v>191.9</v>
      </c>
      <c r="H74" s="51">
        <v>186</v>
      </c>
      <c r="I74" s="51">
        <f t="shared" si="14"/>
        <v>545.5</v>
      </c>
      <c r="J74" s="51">
        <v>165.53</v>
      </c>
      <c r="K74" s="51">
        <v>159.97</v>
      </c>
      <c r="L74" s="51">
        <v>162.04</v>
      </c>
      <c r="M74" s="14">
        <f t="shared" si="15"/>
        <v>487.53999999999996</v>
      </c>
      <c r="N74" s="51">
        <v>166.27</v>
      </c>
      <c r="O74" s="51">
        <v>210.57</v>
      </c>
      <c r="P74" s="51">
        <v>181.35</v>
      </c>
      <c r="Q74" s="14">
        <f t="shared" si="16"/>
        <v>558.19</v>
      </c>
    </row>
    <row r="75" spans="1:17" ht="12.75">
      <c r="A75" s="34" t="s">
        <v>17</v>
      </c>
      <c r="B75" s="51">
        <v>173.9</v>
      </c>
      <c r="C75" s="51">
        <v>336.1</v>
      </c>
      <c r="D75" s="51">
        <v>319.3</v>
      </c>
      <c r="E75" s="51">
        <f t="shared" si="13"/>
        <v>829.3</v>
      </c>
      <c r="F75" s="51">
        <v>411.8</v>
      </c>
      <c r="G75" s="51">
        <v>337.3</v>
      </c>
      <c r="H75" s="51">
        <v>327.6</v>
      </c>
      <c r="I75" s="51">
        <f t="shared" si="14"/>
        <v>1076.7</v>
      </c>
      <c r="J75" s="51">
        <v>172.83</v>
      </c>
      <c r="K75" s="51">
        <v>273.61</v>
      </c>
      <c r="L75" s="51">
        <v>293.45</v>
      </c>
      <c r="M75" s="14">
        <f t="shared" si="15"/>
        <v>739.8900000000001</v>
      </c>
      <c r="N75" s="51">
        <v>238.33</v>
      </c>
      <c r="O75" s="51">
        <v>179.29</v>
      </c>
      <c r="P75" s="51">
        <v>485.99</v>
      </c>
      <c r="Q75" s="14">
        <f t="shared" si="16"/>
        <v>903.61</v>
      </c>
    </row>
    <row r="76" spans="1:17" ht="12.75">
      <c r="A76" s="34" t="s">
        <v>18</v>
      </c>
      <c r="B76" s="51">
        <v>516.6</v>
      </c>
      <c r="C76" s="51">
        <v>717.5</v>
      </c>
      <c r="D76" s="51">
        <v>703.4</v>
      </c>
      <c r="E76" s="51">
        <f t="shared" si="13"/>
        <v>1937.5</v>
      </c>
      <c r="F76" s="51">
        <v>578.6</v>
      </c>
      <c r="G76" s="51">
        <v>739.3</v>
      </c>
      <c r="H76" s="51">
        <v>1078.7</v>
      </c>
      <c r="I76" s="51">
        <f t="shared" si="14"/>
        <v>2396.6000000000004</v>
      </c>
      <c r="J76" s="51">
        <v>766.52</v>
      </c>
      <c r="K76" s="51">
        <v>668.86</v>
      </c>
      <c r="L76" s="51">
        <v>680.52</v>
      </c>
      <c r="M76" s="14">
        <f t="shared" si="15"/>
        <v>2115.9</v>
      </c>
      <c r="N76" s="51">
        <v>431.61</v>
      </c>
      <c r="O76" s="51">
        <v>685.9</v>
      </c>
      <c r="P76" s="51">
        <v>563.57</v>
      </c>
      <c r="Q76" s="14">
        <f t="shared" si="16"/>
        <v>1681.08</v>
      </c>
    </row>
    <row r="77" spans="1:17" ht="12.75">
      <c r="A77" s="36" t="s">
        <v>19</v>
      </c>
      <c r="B77" s="51">
        <v>1212.5</v>
      </c>
      <c r="C77" s="51">
        <v>1780.9</v>
      </c>
      <c r="D77" s="51">
        <v>1265.1</v>
      </c>
      <c r="E77" s="51">
        <f t="shared" si="13"/>
        <v>4258.5</v>
      </c>
      <c r="F77" s="51">
        <v>1283.9</v>
      </c>
      <c r="G77" s="51">
        <v>1239.4</v>
      </c>
      <c r="H77" s="51">
        <v>681.4</v>
      </c>
      <c r="I77" s="51">
        <f t="shared" si="14"/>
        <v>3204.7000000000003</v>
      </c>
      <c r="J77" s="51">
        <v>1381.08</v>
      </c>
      <c r="K77" s="51">
        <v>758.67</v>
      </c>
      <c r="L77" s="51">
        <v>1016.36</v>
      </c>
      <c r="M77" s="14">
        <f t="shared" si="15"/>
        <v>3156.11</v>
      </c>
      <c r="N77" s="51">
        <v>1171.33</v>
      </c>
      <c r="O77" s="51">
        <v>1144.44</v>
      </c>
      <c r="P77" s="51">
        <v>1202.92</v>
      </c>
      <c r="Q77" s="14">
        <f t="shared" si="16"/>
        <v>3518.69</v>
      </c>
    </row>
    <row r="78" spans="1:17" ht="12.75">
      <c r="A78" s="34" t="s">
        <v>20</v>
      </c>
      <c r="B78" s="51">
        <v>14.2</v>
      </c>
      <c r="C78" s="51">
        <v>6.7</v>
      </c>
      <c r="D78" s="51">
        <v>20.6</v>
      </c>
      <c r="E78" s="51">
        <f t="shared" si="13"/>
        <v>41.5</v>
      </c>
      <c r="F78" s="51">
        <v>7.9</v>
      </c>
      <c r="G78" s="51">
        <v>6.3</v>
      </c>
      <c r="H78" s="51">
        <v>6.2</v>
      </c>
      <c r="I78" s="51">
        <f t="shared" si="14"/>
        <v>20.4</v>
      </c>
      <c r="J78" s="51">
        <v>5.89</v>
      </c>
      <c r="K78" s="51">
        <v>2.95</v>
      </c>
      <c r="L78" s="51">
        <v>0.15</v>
      </c>
      <c r="M78" s="14">
        <f t="shared" si="15"/>
        <v>8.99</v>
      </c>
      <c r="N78" s="51">
        <v>0.4</v>
      </c>
      <c r="O78" s="51">
        <v>0.16</v>
      </c>
      <c r="P78" s="51">
        <v>3.74</v>
      </c>
      <c r="Q78" s="14">
        <f t="shared" si="16"/>
        <v>4.300000000000001</v>
      </c>
    </row>
    <row r="79" spans="1:17" ht="12.75">
      <c r="A79" s="34" t="s">
        <v>21</v>
      </c>
      <c r="B79" s="51">
        <v>102.4</v>
      </c>
      <c r="C79" s="51">
        <v>218.8</v>
      </c>
      <c r="D79" s="51">
        <v>363.7</v>
      </c>
      <c r="E79" s="51">
        <f t="shared" si="13"/>
        <v>684.9000000000001</v>
      </c>
      <c r="F79" s="51">
        <v>185.2</v>
      </c>
      <c r="G79" s="51">
        <v>196.2</v>
      </c>
      <c r="H79" s="51">
        <v>150.1</v>
      </c>
      <c r="I79" s="51">
        <f t="shared" si="14"/>
        <v>531.5</v>
      </c>
      <c r="J79" s="51">
        <v>176.56</v>
      </c>
      <c r="K79" s="51">
        <v>141.07</v>
      </c>
      <c r="L79" s="51">
        <v>215.05</v>
      </c>
      <c r="M79" s="14">
        <f t="shared" si="15"/>
        <v>532.6800000000001</v>
      </c>
      <c r="N79" s="51">
        <v>169.36</v>
      </c>
      <c r="O79" s="51">
        <v>234.13</v>
      </c>
      <c r="P79" s="51">
        <v>180.48</v>
      </c>
      <c r="Q79" s="14">
        <f t="shared" si="16"/>
        <v>583.97</v>
      </c>
    </row>
    <row r="80" spans="1:17" ht="12.75">
      <c r="A80" s="36" t="s">
        <v>22</v>
      </c>
      <c r="B80" s="51">
        <v>1.6</v>
      </c>
      <c r="C80" s="51">
        <v>2.2</v>
      </c>
      <c r="D80" s="51">
        <v>1.8</v>
      </c>
      <c r="E80" s="51">
        <f t="shared" si="13"/>
        <v>5.6000000000000005</v>
      </c>
      <c r="F80" s="51">
        <v>1.3</v>
      </c>
      <c r="G80" s="51">
        <v>3.7</v>
      </c>
      <c r="H80" s="51">
        <v>0.9</v>
      </c>
      <c r="I80" s="51">
        <f t="shared" si="14"/>
        <v>5.9</v>
      </c>
      <c r="J80" s="51">
        <v>4.16</v>
      </c>
      <c r="K80" s="51">
        <v>7.63</v>
      </c>
      <c r="L80" s="51">
        <v>1.634</v>
      </c>
      <c r="M80" s="14">
        <f t="shared" si="15"/>
        <v>13.424</v>
      </c>
      <c r="N80" s="51">
        <v>5.85</v>
      </c>
      <c r="O80" s="51">
        <v>4.41</v>
      </c>
      <c r="P80" s="51">
        <v>4.98</v>
      </c>
      <c r="Q80" s="14">
        <f t="shared" si="16"/>
        <v>15.24</v>
      </c>
    </row>
    <row r="81" spans="1:17" ht="12.75">
      <c r="A81" s="36" t="s">
        <v>23</v>
      </c>
      <c r="B81" s="51">
        <v>72.8</v>
      </c>
      <c r="C81" s="51">
        <v>125.1</v>
      </c>
      <c r="D81" s="51">
        <v>58.3</v>
      </c>
      <c r="E81" s="51">
        <f t="shared" si="13"/>
        <v>256.2</v>
      </c>
      <c r="F81" s="51">
        <v>161</v>
      </c>
      <c r="G81" s="51">
        <v>162.1</v>
      </c>
      <c r="H81" s="51">
        <v>25.3</v>
      </c>
      <c r="I81" s="51">
        <f t="shared" si="14"/>
        <v>348.40000000000003</v>
      </c>
      <c r="J81" s="51">
        <v>220.74</v>
      </c>
      <c r="K81" s="51">
        <v>178.33</v>
      </c>
      <c r="L81" s="51">
        <v>107.15</v>
      </c>
      <c r="M81" s="14">
        <f t="shared" si="15"/>
        <v>506.22</v>
      </c>
      <c r="N81" s="51">
        <v>109.49</v>
      </c>
      <c r="O81" s="51">
        <v>171.5</v>
      </c>
      <c r="P81" s="51">
        <v>335.23</v>
      </c>
      <c r="Q81" s="14">
        <f t="shared" si="16"/>
        <v>616.22</v>
      </c>
    </row>
    <row r="82" spans="1:17" ht="12.75">
      <c r="A82" s="34" t="s">
        <v>24</v>
      </c>
      <c r="B82" s="51">
        <v>902.5</v>
      </c>
      <c r="C82" s="51">
        <v>1108.2</v>
      </c>
      <c r="D82" s="51">
        <v>1024.6</v>
      </c>
      <c r="E82" s="51">
        <f t="shared" si="13"/>
        <v>3035.3</v>
      </c>
      <c r="F82" s="51">
        <v>1073.5</v>
      </c>
      <c r="G82" s="51">
        <v>1135.7</v>
      </c>
      <c r="H82" s="51">
        <v>989.3</v>
      </c>
      <c r="I82" s="51">
        <f t="shared" si="14"/>
        <v>3198.5</v>
      </c>
      <c r="J82" s="51">
        <v>1139.08</v>
      </c>
      <c r="K82" s="51">
        <v>875.84</v>
      </c>
      <c r="L82" s="51">
        <v>970.7</v>
      </c>
      <c r="M82" s="14">
        <f t="shared" si="15"/>
        <v>2985.62</v>
      </c>
      <c r="N82" s="51">
        <v>919.86</v>
      </c>
      <c r="O82" s="51">
        <v>1095.56</v>
      </c>
      <c r="P82" s="51">
        <v>1054.44</v>
      </c>
      <c r="Q82" s="14">
        <f t="shared" si="16"/>
        <v>3069.86</v>
      </c>
    </row>
    <row r="83" spans="1:17" ht="12.75">
      <c r="A83" s="34" t="s">
        <v>25</v>
      </c>
      <c r="B83" s="51">
        <v>5</v>
      </c>
      <c r="C83" s="51">
        <v>4.8</v>
      </c>
      <c r="D83" s="51">
        <v>2.4</v>
      </c>
      <c r="E83" s="51">
        <f t="shared" si="13"/>
        <v>12.200000000000001</v>
      </c>
      <c r="F83" s="51">
        <v>8</v>
      </c>
      <c r="G83" s="51">
        <v>4.3</v>
      </c>
      <c r="H83" s="51">
        <v>5.1</v>
      </c>
      <c r="I83" s="51">
        <f t="shared" si="14"/>
        <v>17.4</v>
      </c>
      <c r="J83" s="51">
        <v>4.07</v>
      </c>
      <c r="K83" s="51">
        <v>3.83</v>
      </c>
      <c r="L83" s="51">
        <v>4.92</v>
      </c>
      <c r="M83" s="14">
        <f t="shared" si="15"/>
        <v>12.82</v>
      </c>
      <c r="N83" s="51">
        <v>2.39</v>
      </c>
      <c r="O83" s="51">
        <v>2.356</v>
      </c>
      <c r="P83" s="51">
        <v>5.63</v>
      </c>
      <c r="Q83" s="14">
        <f t="shared" si="16"/>
        <v>10.376000000000001</v>
      </c>
    </row>
    <row r="84" spans="1:17" ht="12.75">
      <c r="A84" s="15" t="s">
        <v>74</v>
      </c>
      <c r="B84" s="56">
        <f aca="true" t="shared" si="17" ref="B84:P84">SUM(B64:B83)</f>
        <v>34271.345466470004</v>
      </c>
      <c r="C84" s="56">
        <f t="shared" si="17"/>
        <v>36456.09999999999</v>
      </c>
      <c r="D84" s="56">
        <f t="shared" si="17"/>
        <v>35995.3</v>
      </c>
      <c r="E84" s="56">
        <f t="shared" si="17"/>
        <v>106722.74546647</v>
      </c>
      <c r="F84" s="56">
        <f t="shared" si="17"/>
        <v>35652.5</v>
      </c>
      <c r="G84" s="56">
        <f t="shared" si="17"/>
        <v>35477.7</v>
      </c>
      <c r="H84" s="56">
        <f t="shared" si="17"/>
        <v>35827.399999999994</v>
      </c>
      <c r="I84" s="56">
        <f t="shared" si="17"/>
        <v>106957.59999999999</v>
      </c>
      <c r="J84" s="56">
        <f t="shared" si="17"/>
        <v>35122.490000000005</v>
      </c>
      <c r="K84" s="56">
        <f t="shared" si="17"/>
        <v>32218.7</v>
      </c>
      <c r="L84" s="56">
        <f t="shared" si="17"/>
        <v>33123.333999999995</v>
      </c>
      <c r="M84" s="56">
        <f t="shared" si="17"/>
        <v>100464.524</v>
      </c>
      <c r="N84" s="56">
        <f t="shared" si="17"/>
        <v>31622.389</v>
      </c>
      <c r="O84" s="56">
        <f t="shared" si="17"/>
        <v>33956.380999999994</v>
      </c>
      <c r="P84" s="56">
        <f t="shared" si="17"/>
        <v>34082.340000000004</v>
      </c>
      <c r="Q84" s="56">
        <f>SUM(Q64:Q83)</f>
        <v>99661.11000000002</v>
      </c>
    </row>
    <row r="85" spans="1:17" ht="12.75" customHeight="1">
      <c r="A85" s="76" t="s">
        <v>141</v>
      </c>
      <c r="B85" s="13">
        <v>0</v>
      </c>
      <c r="C85" s="13">
        <v>0</v>
      </c>
      <c r="D85" s="13">
        <v>125</v>
      </c>
      <c r="E85" s="13">
        <f>SUM(B85:D85)</f>
        <v>125</v>
      </c>
      <c r="F85" s="13">
        <v>125</v>
      </c>
      <c r="G85" s="13">
        <v>125</v>
      </c>
      <c r="H85" s="13">
        <v>125</v>
      </c>
      <c r="I85" s="13">
        <f>SUM(F85:H85)</f>
        <v>375</v>
      </c>
      <c r="J85" s="13">
        <v>125</v>
      </c>
      <c r="K85" s="13">
        <v>125</v>
      </c>
      <c r="L85" s="13">
        <v>125</v>
      </c>
      <c r="M85" s="14">
        <f>SUM(J85:L85)</f>
        <v>375</v>
      </c>
      <c r="N85" s="13">
        <v>125</v>
      </c>
      <c r="O85" s="13">
        <v>125</v>
      </c>
      <c r="P85" s="13">
        <v>125</v>
      </c>
      <c r="Q85" s="14">
        <f>SUM(N85:P85)</f>
        <v>375</v>
      </c>
    </row>
    <row r="86" spans="1:17" ht="12.75">
      <c r="A86" s="15" t="s">
        <v>95</v>
      </c>
      <c r="B86" s="56">
        <f>B84-B85</f>
        <v>34271.345466470004</v>
      </c>
      <c r="C86" s="56">
        <f>C84-C85</f>
        <v>36456.09999999999</v>
      </c>
      <c r="D86" s="56">
        <f>D84-D85</f>
        <v>35870.3</v>
      </c>
      <c r="E86" s="56">
        <f aca="true" t="shared" si="18" ref="E86:P86">+E84-E85</f>
        <v>106597.74546647</v>
      </c>
      <c r="F86" s="56">
        <f t="shared" si="18"/>
        <v>35527.5</v>
      </c>
      <c r="G86" s="56">
        <f t="shared" si="18"/>
        <v>35352.7</v>
      </c>
      <c r="H86" s="56">
        <f t="shared" si="18"/>
        <v>35702.399999999994</v>
      </c>
      <c r="I86" s="56">
        <f t="shared" si="18"/>
        <v>106582.59999999999</v>
      </c>
      <c r="J86" s="56">
        <f t="shared" si="18"/>
        <v>34997.490000000005</v>
      </c>
      <c r="K86" s="56">
        <f t="shared" si="18"/>
        <v>32093.7</v>
      </c>
      <c r="L86" s="56">
        <f t="shared" si="18"/>
        <v>32998.333999999995</v>
      </c>
      <c r="M86" s="56">
        <f t="shared" si="18"/>
        <v>100089.524</v>
      </c>
      <c r="N86" s="56">
        <f t="shared" si="18"/>
        <v>31497.389</v>
      </c>
      <c r="O86" s="56">
        <f t="shared" si="18"/>
        <v>33831.380999999994</v>
      </c>
      <c r="P86" s="56">
        <f t="shared" si="18"/>
        <v>33957.340000000004</v>
      </c>
      <c r="Q86" s="56">
        <f>+Q84-Q85</f>
        <v>99286.11000000002</v>
      </c>
    </row>
    <row r="87" spans="1:17" ht="12.75">
      <c r="A87" s="34" t="s">
        <v>151</v>
      </c>
      <c r="B87" s="68">
        <v>0</v>
      </c>
      <c r="C87" s="68">
        <v>0</v>
      </c>
      <c r="D87" s="68">
        <v>0</v>
      </c>
      <c r="E87" s="68">
        <f>SUM(B87:D87)</f>
        <v>0</v>
      </c>
      <c r="F87" s="68">
        <v>0</v>
      </c>
      <c r="G87" s="68">
        <v>0</v>
      </c>
      <c r="H87" s="68">
        <v>0</v>
      </c>
      <c r="I87" s="68">
        <f>SUM(F87:H87)</f>
        <v>0</v>
      </c>
      <c r="J87" s="68">
        <v>0</v>
      </c>
      <c r="K87" s="68">
        <v>0</v>
      </c>
      <c r="L87" s="68">
        <v>0</v>
      </c>
      <c r="M87" s="35">
        <f>SUM(J87:L87)</f>
        <v>0</v>
      </c>
      <c r="N87" s="68">
        <v>0</v>
      </c>
      <c r="O87" s="68">
        <v>0</v>
      </c>
      <c r="P87" s="68">
        <v>0</v>
      </c>
      <c r="Q87" s="35">
        <f>SUM(N87:P87)</f>
        <v>0</v>
      </c>
    </row>
    <row r="88" spans="1:17" ht="12.75">
      <c r="A88" s="40" t="s">
        <v>97</v>
      </c>
      <c r="B88" s="38">
        <f>B86+B87</f>
        <v>34271.345466470004</v>
      </c>
      <c r="C88" s="38">
        <f aca="true" t="shared" si="19" ref="C88:P88">C86+C87</f>
        <v>36456.09999999999</v>
      </c>
      <c r="D88" s="38">
        <f t="shared" si="19"/>
        <v>35870.3</v>
      </c>
      <c r="E88" s="38">
        <f t="shared" si="19"/>
        <v>106597.74546647</v>
      </c>
      <c r="F88" s="38">
        <f t="shared" si="19"/>
        <v>35527.5</v>
      </c>
      <c r="G88" s="38">
        <f t="shared" si="19"/>
        <v>35352.7</v>
      </c>
      <c r="H88" s="38">
        <f t="shared" si="19"/>
        <v>35702.399999999994</v>
      </c>
      <c r="I88" s="38">
        <f t="shared" si="19"/>
        <v>106582.59999999999</v>
      </c>
      <c r="J88" s="38">
        <f t="shared" si="19"/>
        <v>34997.490000000005</v>
      </c>
      <c r="K88" s="38">
        <f t="shared" si="19"/>
        <v>32093.7</v>
      </c>
      <c r="L88" s="38">
        <f t="shared" si="19"/>
        <v>32998.333999999995</v>
      </c>
      <c r="M88" s="38">
        <f t="shared" si="19"/>
        <v>100089.524</v>
      </c>
      <c r="N88" s="38">
        <f t="shared" si="19"/>
        <v>31497.389</v>
      </c>
      <c r="O88" s="38">
        <f t="shared" si="19"/>
        <v>33831.380999999994</v>
      </c>
      <c r="P88" s="38">
        <f t="shared" si="19"/>
        <v>33957.340000000004</v>
      </c>
      <c r="Q88" s="38">
        <f>Q86+Q87</f>
        <v>99286.11000000002</v>
      </c>
    </row>
    <row r="89" ht="12.75">
      <c r="A89" s="79" t="s">
        <v>98</v>
      </c>
    </row>
  </sheetData>
  <sheetProtection/>
  <mergeCells count="15">
    <mergeCell ref="N2:Q2"/>
    <mergeCell ref="A31:A32"/>
    <mergeCell ref="B31:E31"/>
    <mergeCell ref="F31:I31"/>
    <mergeCell ref="J31:M31"/>
    <mergeCell ref="N31:Q31"/>
    <mergeCell ref="A2:A3"/>
    <mergeCell ref="B2:E2"/>
    <mergeCell ref="F2:I2"/>
    <mergeCell ref="J2:M2"/>
    <mergeCell ref="N62:Q62"/>
    <mergeCell ref="A62:A63"/>
    <mergeCell ref="B62:E62"/>
    <mergeCell ref="F62:I62"/>
    <mergeCell ref="J62:M6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&amp;C&amp;"Arial,Bold"&amp;12TANZANIA REVENUE AUTHORITY
Actual Revenue Collections (Quarterly) for 2000/01 By Region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TRA-RPPD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Swebe</dc:creator>
  <cp:keywords/>
  <dc:description/>
  <cp:lastModifiedBy>User1</cp:lastModifiedBy>
  <cp:lastPrinted>2009-04-29T15:31:00Z</cp:lastPrinted>
  <dcterms:created xsi:type="dcterms:W3CDTF">2005-05-16T04:25:43Z</dcterms:created>
  <dcterms:modified xsi:type="dcterms:W3CDTF">2015-11-10T08:02:14Z</dcterms:modified>
  <cp:category/>
  <cp:version/>
  <cp:contentType/>
  <cp:contentStatus/>
</cp:coreProperties>
</file>