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97-98" sheetId="1" r:id="rId1"/>
    <sheet name="TaxItem-97-98" sheetId="2" r:id="rId2"/>
    <sheet name="Reg-97-98" sheetId="3" r:id="rId3"/>
  </sheets>
  <definedNames>
    <definedName name="_xlnm.Print_Area" localSheetId="1">'TaxItem-97-98'!$A$1:$R$84</definedName>
  </definedNames>
  <calcPr fullCalcOnLoad="1"/>
</workbook>
</file>

<file path=xl/sharedStrings.xml><?xml version="1.0" encoding="utf-8"?>
<sst xmlns="http://schemas.openxmlformats.org/spreadsheetml/2006/main" count="319" uniqueCount="125">
  <si>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</si>
  <si>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</si>
  <si>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</si>
  <si>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</si>
  <si>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</si>
  <si>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</si>
  <si>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</si>
  <si>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</si>
  <si>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</si>
  <si>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</si>
  <si>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</si>
  <si>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</si>
  <si>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</si>
  <si>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</si>
  <si>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</si>
  <si>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</si>
  <si>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</si>
  <si>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</si>
  <si>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NON-TAX  REVENUE</t>
  </si>
  <si>
    <t xml:space="preserve">Auction Sales </t>
  </si>
  <si>
    <t>Sales of Stores</t>
  </si>
  <si>
    <t>Printing &amp; Publications</t>
  </si>
  <si>
    <t>Customs Warehouse Rent</t>
  </si>
  <si>
    <t>Customs Agency Fees</t>
  </si>
  <si>
    <t>Other Collections</t>
  </si>
  <si>
    <t>Dar es Salaam</t>
  </si>
  <si>
    <t>-</t>
  </si>
  <si>
    <t xml:space="preserve">Auction Sales Government Property </t>
  </si>
  <si>
    <t>Idara ya Kodi ya Mapato</t>
  </si>
  <si>
    <t>KIPENGELE CHA KODI</t>
  </si>
  <si>
    <t>Julai</t>
  </si>
  <si>
    <t>Agusti</t>
  </si>
  <si>
    <t>Septemba</t>
  </si>
  <si>
    <t>Jumla</t>
  </si>
  <si>
    <t>Robo ya 1</t>
  </si>
  <si>
    <t>Robo ya 2</t>
  </si>
  <si>
    <t>Robo ya 3</t>
  </si>
  <si>
    <t>Robo ya 4</t>
  </si>
  <si>
    <t>Oktoba</t>
  </si>
  <si>
    <t>Novemba</t>
  </si>
  <si>
    <t>Desemba</t>
  </si>
  <si>
    <t>Januari</t>
  </si>
  <si>
    <t>Februari</t>
  </si>
  <si>
    <t>Machi</t>
  </si>
  <si>
    <t>Aprili</t>
  </si>
  <si>
    <t>Mei</t>
  </si>
  <si>
    <t>Juni</t>
  </si>
  <si>
    <t>Agosti</t>
  </si>
  <si>
    <t xml:space="preserve">JUMLA (HALISI) </t>
  </si>
  <si>
    <t>JUMLA (GHAFI)</t>
  </si>
  <si>
    <t>Jumla ndogo</t>
  </si>
  <si>
    <t>Kodi ya Pango</t>
  </si>
  <si>
    <t>Watu binafsi</t>
  </si>
  <si>
    <t>Kodi ya Mapato</t>
  </si>
  <si>
    <t>Usafiri</t>
  </si>
  <si>
    <t>Kodi ya zuio (IRMD)</t>
  </si>
  <si>
    <t>Mashirika ya Umma</t>
  </si>
  <si>
    <t xml:space="preserve">Makusanyo mbalimbali </t>
  </si>
  <si>
    <t>Kodi ya zuio ( Bidhaa na Huduma)</t>
  </si>
  <si>
    <t xml:space="preserve">Kodi ya zuio ya Riba ya Benki </t>
  </si>
  <si>
    <t xml:space="preserve">Kodi ya zuio ya Kamisheni ya Bima </t>
  </si>
  <si>
    <t>Kodi ya Ujuzi na Maendeleo/Mshahara</t>
  </si>
  <si>
    <t>Punguza: Hamisho kwenda Akaunti ya Malipo  &amp; VETA</t>
  </si>
  <si>
    <t>Kodi ya Usafirishaji wa  Meli</t>
  </si>
  <si>
    <t>Bia</t>
  </si>
  <si>
    <t>Sigara</t>
  </si>
  <si>
    <t>Vinywaji baridi</t>
  </si>
  <si>
    <t>Konyagi</t>
  </si>
  <si>
    <t>Bidhaa nyingine</t>
  </si>
  <si>
    <t>Jumla Ndogo</t>
  </si>
  <si>
    <t>Ushuru - wa Ndani</t>
  </si>
  <si>
    <t>Viwanda vya Nguo</t>
  </si>
  <si>
    <t>Vinywaji Baridi</t>
  </si>
  <si>
    <t>Sabuni mbalimbali</t>
  </si>
  <si>
    <t>Spiriti/Konyagi</t>
  </si>
  <si>
    <t>Sukari</t>
  </si>
  <si>
    <t>Kodi nyingine- Leseni</t>
  </si>
  <si>
    <t>Gharama za kusafiri</t>
  </si>
  <si>
    <t>Kodi za Magari</t>
  </si>
  <si>
    <t>Ushuru wa barabara</t>
  </si>
  <si>
    <t>Ushuru wa Stempu</t>
  </si>
  <si>
    <t>Mapato Yasiyotozwa Kodi</t>
  </si>
  <si>
    <t>Ondoa: Hamisho kwenda Akaunti ya Marejesho &amp; VETA</t>
  </si>
  <si>
    <t>JUMLA (HALISI)</t>
  </si>
  <si>
    <t>JUMLA KUU</t>
  </si>
  <si>
    <t>Ongeza: Vocha ya Hazina</t>
  </si>
  <si>
    <t xml:space="preserve"> KIPENGELE CHA KODI</t>
  </si>
  <si>
    <t>IDARA YA USHURU NA FORODHA</t>
  </si>
  <si>
    <t>Ushuru wa Kuingiza bidhaa</t>
  </si>
  <si>
    <t>Ushuru - Petroli</t>
  </si>
  <si>
    <t>Ushuru-Bidhaa zinazoingia</t>
  </si>
  <si>
    <t>Gharama nyingine za kuingiza bidhaa</t>
  </si>
  <si>
    <t>Ushuru wa bidhaa zinazotoka</t>
  </si>
  <si>
    <t>JUMLA(GHAFI)</t>
  </si>
  <si>
    <t>STZ katika Mamillioni</t>
  </si>
  <si>
    <t>Makampuni yenye Dhima ya Ukomo</t>
  </si>
  <si>
    <t>Kodi ya Mapato ya mshahara</t>
  </si>
  <si>
    <t>Makusanyo halisi ya mapato kiidara kila robo ya 2005/06</t>
  </si>
  <si>
    <t>IDARA</t>
  </si>
  <si>
    <t>Ushuru na Forodha</t>
  </si>
  <si>
    <t>Ondoa: Mahamisho kwenda marejesho ya A/C &amp; VETA</t>
  </si>
  <si>
    <t>Ongeza: Vocha za Hazina</t>
  </si>
  <si>
    <t>Robo 1</t>
  </si>
  <si>
    <t>Robo 2</t>
  </si>
  <si>
    <t>Robo 3</t>
  </si>
  <si>
    <t>Robo 4</t>
  </si>
  <si>
    <t>Katika ShT Milioni</t>
  </si>
  <si>
    <t>Idara Kodi ya Mapato</t>
  </si>
  <si>
    <t>MKOA</t>
  </si>
  <si>
    <t>Robo  4</t>
  </si>
  <si>
    <t>Pwani</t>
  </si>
  <si>
    <t>Ondoa: Hamisho kwenda Akaunti ya Marejesho  &amp; VETA</t>
  </si>
  <si>
    <t>Robo ya Kwanza</t>
  </si>
  <si>
    <t>Robo ya Pili</t>
  </si>
  <si>
    <t>Robo ya Tatu</t>
  </si>
  <si>
    <t>Robo ya Nne</t>
  </si>
  <si>
    <t>Decemba</t>
  </si>
  <si>
    <t>Idara ya Ushuru na Forodha</t>
  </si>
  <si>
    <t>Katika ShtT Milioni</t>
  </si>
  <si>
    <t>Ondoa: Hamisho kwenda Akaunti ya marejesho &amp; VETA</t>
  </si>
  <si>
    <t>VAT- ya Ndani</t>
  </si>
  <si>
    <t>VAT- Bidhaa zinazoingia</t>
  </si>
  <si>
    <t>VAT - Petroli</t>
  </si>
  <si>
    <t>VAT</t>
  </si>
  <si>
    <t>Idara ya VAT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</si>
</sst>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  <numFmt numFmtId="185" formatCode="#,##0.0_);[Red]\(#,##0.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10" xfId="42" applyNumberFormat="1" applyFont="1" applyBorder="1" applyAlignment="1" quotePrefix="1">
      <alignment horizontal="right"/>
    </xf>
    <xf numFmtId="172" fontId="3" fillId="0" borderId="12" xfId="42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left"/>
    </xf>
    <xf numFmtId="172" fontId="3" fillId="0" borderId="12" xfId="42" applyNumberFormat="1" applyFont="1" applyBorder="1" applyAlignment="1">
      <alignment horizontal="right"/>
    </xf>
    <xf numFmtId="172" fontId="3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72" fontId="3" fillId="0" borderId="0" xfId="42" applyNumberFormat="1" applyFont="1" applyAlignment="1">
      <alignment/>
    </xf>
    <xf numFmtId="0" fontId="3" fillId="0" borderId="10" xfId="0" applyFont="1" applyBorder="1" applyAlignment="1">
      <alignment vertical="top" wrapText="1"/>
    </xf>
    <xf numFmtId="43" fontId="3" fillId="0" borderId="0" xfId="42" applyFont="1" applyAlignment="1">
      <alignment/>
    </xf>
    <xf numFmtId="172" fontId="3" fillId="0" borderId="12" xfId="42" applyNumberFormat="1" applyFont="1" applyBorder="1" applyAlignment="1">
      <alignment/>
    </xf>
    <xf numFmtId="176" fontId="3" fillId="0" borderId="10" xfId="42" applyNumberFormat="1" applyFont="1" applyBorder="1" applyAlignment="1" quotePrefix="1">
      <alignment horizontal="right"/>
    </xf>
    <xf numFmtId="176" fontId="4" fillId="0" borderId="10" xfId="42" applyNumberFormat="1" applyFont="1" applyBorder="1" applyAlignment="1" quotePrefix="1">
      <alignment horizontal="right"/>
    </xf>
    <xf numFmtId="176" fontId="3" fillId="0" borderId="10" xfId="42" applyNumberFormat="1" applyFont="1" applyBorder="1" applyAlignment="1">
      <alignment horizontal="right"/>
    </xf>
    <xf numFmtId="176" fontId="4" fillId="0" borderId="10" xfId="42" applyNumberFormat="1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34" borderId="12" xfId="0" applyFont="1" applyFill="1" applyBorder="1" applyAlignment="1" quotePrefix="1">
      <alignment horizontal="right"/>
    </xf>
    <xf numFmtId="0" fontId="3" fillId="34" borderId="10" xfId="0" applyFont="1" applyFill="1" applyBorder="1" applyAlignment="1" quotePrefix="1">
      <alignment horizontal="right"/>
    </xf>
    <xf numFmtId="0" fontId="3" fillId="34" borderId="10" xfId="0" applyFont="1" applyFill="1" applyBorder="1" applyAlignment="1">
      <alignment horizontal="centerContinuous"/>
    </xf>
    <xf numFmtId="172" fontId="3" fillId="34" borderId="10" xfId="42" applyNumberFormat="1" applyFont="1" applyFill="1" applyBorder="1" applyAlignment="1" quotePrefix="1">
      <alignment horizontal="right"/>
    </xf>
    <xf numFmtId="182" fontId="3" fillId="34" borderId="10" xfId="0" applyNumberFormat="1" applyFont="1" applyFill="1" applyBorder="1" applyAlignment="1" quotePrefix="1">
      <alignment horizontal="right"/>
    </xf>
    <xf numFmtId="1" fontId="3" fillId="34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172" fontId="4" fillId="0" borderId="10" xfId="42" applyNumberFormat="1" applyFont="1" applyBorder="1" applyAlignment="1" quotePrefix="1">
      <alignment horizontal="right"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3" fontId="3" fillId="0" borderId="0" xfId="42" applyNumberFormat="1" applyFont="1" applyAlignment="1">
      <alignment/>
    </xf>
    <xf numFmtId="10" fontId="3" fillId="0" borderId="0" xfId="59" applyNumberFormat="1" applyFont="1" applyAlignment="1">
      <alignment/>
    </xf>
    <xf numFmtId="43" fontId="3" fillId="0" borderId="0" xfId="0" applyNumberFormat="1" applyFont="1" applyAlignment="1">
      <alignment/>
    </xf>
    <xf numFmtId="172" fontId="4" fillId="0" borderId="10" xfId="42" applyNumberFormat="1" applyFont="1" applyBorder="1" applyAlignment="1">
      <alignment vertical="center"/>
    </xf>
    <xf numFmtId="172" fontId="4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43" fontId="3" fillId="0" borderId="0" xfId="42" applyNumberFormat="1" applyFont="1" applyAlignment="1">
      <alignment/>
    </xf>
    <xf numFmtId="172" fontId="4" fillId="0" borderId="10" xfId="42" applyNumberFormat="1" applyFont="1" applyBorder="1" applyAlignment="1">
      <alignment horizontal="right"/>
    </xf>
    <xf numFmtId="0" fontId="4" fillId="36" borderId="13" xfId="0" applyFont="1" applyFill="1" applyBorder="1" applyAlignment="1">
      <alignment horizontal="center" vertical="center"/>
    </xf>
    <xf numFmtId="43" fontId="3" fillId="34" borderId="12" xfId="42" applyFont="1" applyFill="1" applyBorder="1" applyAlignment="1" quotePrefix="1">
      <alignment horizontal="right"/>
    </xf>
    <xf numFmtId="172" fontId="4" fillId="0" borderId="12" xfId="42" applyNumberFormat="1" applyFont="1" applyBorder="1" applyAlignment="1">
      <alignment/>
    </xf>
    <xf numFmtId="172" fontId="4" fillId="0" borderId="12" xfId="42" applyNumberFormat="1" applyFont="1" applyBorder="1" applyAlignment="1">
      <alignment horizontal="right"/>
    </xf>
    <xf numFmtId="172" fontId="4" fillId="0" borderId="12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 quotePrefix="1">
      <alignment horizontal="right"/>
    </xf>
    <xf numFmtId="182" fontId="0" fillId="0" borderId="10" xfId="42" applyNumberFormat="1" applyFont="1" applyBorder="1" applyAlignment="1" quotePrefix="1">
      <alignment horizontal="right"/>
    </xf>
    <xf numFmtId="180" fontId="0" fillId="0" borderId="10" xfId="0" applyNumberFormat="1" applyBorder="1" applyAlignment="1">
      <alignment/>
    </xf>
    <xf numFmtId="182" fontId="0" fillId="0" borderId="10" xfId="42" applyNumberFormat="1" applyFont="1" applyBorder="1" applyAlignment="1" quotePrefix="1">
      <alignment horizontal="right"/>
    </xf>
    <xf numFmtId="185" fontId="9" fillId="0" borderId="10" xfId="42" applyNumberFormat="1" applyFont="1" applyBorder="1" applyAlignment="1">
      <alignment/>
    </xf>
    <xf numFmtId="182" fontId="0" fillId="0" borderId="15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spans="1:17" ht="15.75">
      <c r="A1" s="82" t="s">
        <v>97</v>
      </c>
      <c r="Q1" s="2" t="s">
        <v>106</v>
      </c>
    </row>
    <row r="2" spans="1:17" ht="12.75" customHeight="1">
      <c r="A2" s="87" t="s">
        <v>98</v>
      </c>
      <c r="B2" s="88" t="s">
        <v>102</v>
      </c>
      <c r="C2" s="89"/>
      <c r="D2" s="89"/>
      <c r="E2" s="90"/>
      <c r="F2" s="86" t="s">
        <v>103</v>
      </c>
      <c r="G2" s="86"/>
      <c r="H2" s="86"/>
      <c r="I2" s="86"/>
      <c r="J2" s="86" t="s">
        <v>104</v>
      </c>
      <c r="K2" s="86"/>
      <c r="L2" s="86"/>
      <c r="M2" s="86"/>
      <c r="N2" s="86" t="s">
        <v>105</v>
      </c>
      <c r="O2" s="86"/>
      <c r="P2" s="86"/>
      <c r="Q2" s="86"/>
    </row>
    <row r="3" spans="1:17" ht="15" customHeight="1">
      <c r="A3" s="87"/>
      <c r="B3" s="62" t="s">
        <v>30</v>
      </c>
      <c r="C3" s="63" t="s">
        <v>47</v>
      </c>
      <c r="D3" s="63" t="s">
        <v>32</v>
      </c>
      <c r="E3" s="65" t="s">
        <v>33</v>
      </c>
      <c r="F3" s="3" t="s">
        <v>38</v>
      </c>
      <c r="G3" s="3" t="s">
        <v>39</v>
      </c>
      <c r="H3" s="3" t="s">
        <v>40</v>
      </c>
      <c r="I3" s="64" t="s">
        <v>33</v>
      </c>
      <c r="J3" s="61" t="s">
        <v>41</v>
      </c>
      <c r="K3" s="61" t="s">
        <v>42</v>
      </c>
      <c r="L3" s="61" t="s">
        <v>43</v>
      </c>
      <c r="M3" s="64" t="s">
        <v>33</v>
      </c>
      <c r="N3" s="61" t="s">
        <v>44</v>
      </c>
      <c r="O3" s="61" t="s">
        <v>45</v>
      </c>
      <c r="P3" s="61" t="s">
        <v>46</v>
      </c>
      <c r="Q3" s="69" t="s">
        <v>33</v>
      </c>
    </row>
    <row r="4" spans="1:17" ht="15" customHeight="1">
      <c r="A4" s="4" t="s">
        <v>53</v>
      </c>
      <c r="B4" s="40">
        <v>8632.143503</v>
      </c>
      <c r="C4" s="40">
        <v>8674.35783</v>
      </c>
      <c r="D4" s="40">
        <v>18303.670028</v>
      </c>
      <c r="E4" s="40">
        <f>SUM(B4:D4)</f>
        <v>35610.171361</v>
      </c>
      <c r="F4" s="16">
        <v>13773.1</v>
      </c>
      <c r="G4" s="16">
        <v>9494.371298</v>
      </c>
      <c r="H4" s="16">
        <v>18602.1</v>
      </c>
      <c r="I4" s="16">
        <f>SUM(F4:H4)</f>
        <v>41869.571297999995</v>
      </c>
      <c r="J4" s="16">
        <v>10259.5</v>
      </c>
      <c r="K4" s="16">
        <v>10037.2</v>
      </c>
      <c r="L4" s="16">
        <v>20389.5</v>
      </c>
      <c r="M4" s="59">
        <f>SUM(J4:L4)</f>
        <v>40686.2</v>
      </c>
      <c r="N4" s="16">
        <v>12481.697894000004</v>
      </c>
      <c r="O4" s="16">
        <v>11746.103456999997</v>
      </c>
      <c r="P4" s="16">
        <v>18125.806186</v>
      </c>
      <c r="Q4" s="59">
        <f>SUM(N4:P4)</f>
        <v>42353.607537</v>
      </c>
    </row>
    <row r="5" spans="1:17" ht="15" customHeight="1">
      <c r="A5" s="4" t="s">
        <v>123</v>
      </c>
      <c r="B5" s="40">
        <v>16872.117108</v>
      </c>
      <c r="C5" s="40">
        <v>19228.34345244</v>
      </c>
      <c r="D5" s="40">
        <v>20496.647091209994</v>
      </c>
      <c r="E5" s="40">
        <f>SUM(B5:D5)</f>
        <v>56597.10765164999</v>
      </c>
      <c r="F5" s="16">
        <v>19408.4</v>
      </c>
      <c r="G5" s="16">
        <v>21088</v>
      </c>
      <c r="H5" s="16">
        <v>18903.9</v>
      </c>
      <c r="I5" s="16">
        <f>SUM(F5:H5)</f>
        <v>59400.3</v>
      </c>
      <c r="J5" s="16">
        <v>18357.35</v>
      </c>
      <c r="K5" s="16">
        <v>16709.8</v>
      </c>
      <c r="L5" s="16">
        <v>16834.8</v>
      </c>
      <c r="M5" s="59">
        <f aca="true" t="shared" si="0" ref="M5:M10">SUM(J5:L5)</f>
        <v>51901.95</v>
      </c>
      <c r="N5" s="16">
        <v>17835.54684925</v>
      </c>
      <c r="O5" s="16">
        <v>17955.55474779</v>
      </c>
      <c r="P5" s="16">
        <v>17139.172204549996</v>
      </c>
      <c r="Q5" s="59">
        <f>SUM(N5:P5)</f>
        <v>52930.273801589996</v>
      </c>
    </row>
    <row r="6" spans="1:17" ht="15" customHeight="1">
      <c r="A6" s="4" t="s">
        <v>99</v>
      </c>
      <c r="B6" s="40">
        <v>15950.99</v>
      </c>
      <c r="C6" s="40">
        <v>16382.416000000001</v>
      </c>
      <c r="D6" s="40">
        <v>16303.556999999999</v>
      </c>
      <c r="E6" s="40">
        <f>SUM(B6:D6)</f>
        <v>48636.963</v>
      </c>
      <c r="F6" s="16">
        <v>17199.3</v>
      </c>
      <c r="G6" s="16">
        <v>17199.3</v>
      </c>
      <c r="H6" s="16">
        <v>16518.4</v>
      </c>
      <c r="I6" s="16">
        <f>SUM(F6:H6)</f>
        <v>50917</v>
      </c>
      <c r="J6" s="16">
        <v>16105.25</v>
      </c>
      <c r="K6" s="16">
        <v>12793.5</v>
      </c>
      <c r="L6" s="16">
        <v>15241.6</v>
      </c>
      <c r="M6" s="59">
        <f t="shared" si="0"/>
        <v>44140.35</v>
      </c>
      <c r="N6" s="16">
        <v>13711.881000000001</v>
      </c>
      <c r="O6" s="16">
        <v>15970.08</v>
      </c>
      <c r="P6" s="16">
        <v>17729.288999999993</v>
      </c>
      <c r="Q6" s="59">
        <f>SUM(N6:P6)</f>
        <v>47411.25</v>
      </c>
    </row>
    <row r="7" spans="1:17" ht="15" customHeight="1">
      <c r="A7" s="5" t="s">
        <v>49</v>
      </c>
      <c r="B7" s="57">
        <f>SUM(B4:B6)</f>
        <v>41455.250610999996</v>
      </c>
      <c r="C7" s="57">
        <f>SUM(C4:C6)</f>
        <v>44285.11728244</v>
      </c>
      <c r="D7" s="57">
        <f>SUM(D4:D6)</f>
        <v>55103.87411921</v>
      </c>
      <c r="E7" s="57">
        <f aca="true" t="shared" si="1" ref="E7:P7">SUM(E4:E6)</f>
        <v>140844.24201265</v>
      </c>
      <c r="F7" s="57">
        <f t="shared" si="1"/>
        <v>50380.8</v>
      </c>
      <c r="G7" s="57">
        <f t="shared" si="1"/>
        <v>47781.671298</v>
      </c>
      <c r="H7" s="57">
        <f t="shared" si="1"/>
        <v>54024.4</v>
      </c>
      <c r="I7" s="57">
        <f t="shared" si="1"/>
        <v>152186.87129799998</v>
      </c>
      <c r="J7" s="57">
        <f t="shared" si="1"/>
        <v>44722.1</v>
      </c>
      <c r="K7" s="57">
        <f t="shared" si="1"/>
        <v>39540.5</v>
      </c>
      <c r="L7" s="57">
        <f t="shared" si="1"/>
        <v>52465.9</v>
      </c>
      <c r="M7" s="57">
        <f t="shared" si="1"/>
        <v>136728.5</v>
      </c>
      <c r="N7" s="57">
        <f t="shared" si="1"/>
        <v>44029.125743250006</v>
      </c>
      <c r="O7" s="57">
        <f t="shared" si="1"/>
        <v>45671.738204789996</v>
      </c>
      <c r="P7" s="57">
        <f t="shared" si="1"/>
        <v>52994.26739054998</v>
      </c>
      <c r="Q7" s="57">
        <f>SUM(Q4:Q6)</f>
        <v>142695.13133859</v>
      </c>
    </row>
    <row r="8" spans="1:17" ht="15" customHeight="1">
      <c r="A8" s="60" t="s">
        <v>100</v>
      </c>
      <c r="B8" s="40">
        <v>0</v>
      </c>
      <c r="C8" s="40">
        <v>0</v>
      </c>
      <c r="D8" s="40">
        <v>0</v>
      </c>
      <c r="E8" s="40">
        <f>SUM(B8:D8)</f>
        <v>0</v>
      </c>
      <c r="F8" s="40">
        <v>0</v>
      </c>
      <c r="G8" s="40">
        <v>0</v>
      </c>
      <c r="H8" s="40">
        <v>0</v>
      </c>
      <c r="I8" s="40">
        <f>SUM(F8:H8)</f>
        <v>0</v>
      </c>
      <c r="J8" s="40">
        <v>0</v>
      </c>
      <c r="K8" s="40">
        <v>0</v>
      </c>
      <c r="L8" s="40">
        <v>0</v>
      </c>
      <c r="M8" s="59">
        <f t="shared" si="0"/>
        <v>0</v>
      </c>
      <c r="N8" s="40">
        <v>0</v>
      </c>
      <c r="O8" s="40">
        <v>0</v>
      </c>
      <c r="P8" s="40">
        <v>0</v>
      </c>
      <c r="Q8" s="59">
        <f>SUM(N8:P8)</f>
        <v>0</v>
      </c>
    </row>
    <row r="9" spans="1:17" ht="15" customHeight="1">
      <c r="A9" s="5" t="s">
        <v>83</v>
      </c>
      <c r="B9" s="57">
        <f>B7-B8</f>
        <v>41455.250610999996</v>
      </c>
      <c r="C9" s="57">
        <f aca="true" t="shared" si="2" ref="C9:P9">+C7-C8</f>
        <v>44285.11728244</v>
      </c>
      <c r="D9" s="57">
        <f t="shared" si="2"/>
        <v>55103.87411921</v>
      </c>
      <c r="E9" s="57">
        <f t="shared" si="2"/>
        <v>140844.24201265</v>
      </c>
      <c r="F9" s="57">
        <f t="shared" si="2"/>
        <v>50380.8</v>
      </c>
      <c r="G9" s="57">
        <f t="shared" si="2"/>
        <v>47781.671298</v>
      </c>
      <c r="H9" s="57">
        <f t="shared" si="2"/>
        <v>54024.4</v>
      </c>
      <c r="I9" s="57">
        <f t="shared" si="2"/>
        <v>152186.87129799998</v>
      </c>
      <c r="J9" s="57">
        <f t="shared" si="2"/>
        <v>44722.1</v>
      </c>
      <c r="K9" s="57">
        <f t="shared" si="2"/>
        <v>39540.5</v>
      </c>
      <c r="L9" s="57">
        <f t="shared" si="2"/>
        <v>52465.9</v>
      </c>
      <c r="M9" s="57">
        <f t="shared" si="2"/>
        <v>136728.5</v>
      </c>
      <c r="N9" s="57">
        <f t="shared" si="2"/>
        <v>44029.125743250006</v>
      </c>
      <c r="O9" s="57">
        <f t="shared" si="2"/>
        <v>45671.738204789996</v>
      </c>
      <c r="P9" s="57">
        <f t="shared" si="2"/>
        <v>52994.26739054998</v>
      </c>
      <c r="Q9" s="57">
        <f>+Q7-Q8</f>
        <v>142695.13133859</v>
      </c>
    </row>
    <row r="10" spans="1:17" ht="15" customHeight="1">
      <c r="A10" s="4" t="s">
        <v>101</v>
      </c>
      <c r="B10" s="40">
        <v>0</v>
      </c>
      <c r="C10" s="40">
        <v>0</v>
      </c>
      <c r="D10" s="40">
        <v>0</v>
      </c>
      <c r="E10" s="40">
        <f>SUM(B10:D10)</f>
        <v>0</v>
      </c>
      <c r="F10" s="16">
        <v>0</v>
      </c>
      <c r="G10" s="16">
        <v>0</v>
      </c>
      <c r="H10" s="16">
        <v>0</v>
      </c>
      <c r="I10" s="16">
        <f>SUM(F10:H10)</f>
        <v>0</v>
      </c>
      <c r="J10" s="16">
        <v>0</v>
      </c>
      <c r="K10" s="16">
        <v>0</v>
      </c>
      <c r="L10" s="16">
        <v>0</v>
      </c>
      <c r="M10" s="59">
        <f t="shared" si="0"/>
        <v>0</v>
      </c>
      <c r="N10" s="16">
        <v>0</v>
      </c>
      <c r="O10" s="16">
        <v>0</v>
      </c>
      <c r="P10" s="16">
        <v>0</v>
      </c>
      <c r="Q10" s="59">
        <f>SUM(N10:P10)</f>
        <v>0</v>
      </c>
    </row>
    <row r="11" spans="1:17" s="8" customFormat="1" ht="15" customHeight="1">
      <c r="A11" s="5" t="s">
        <v>84</v>
      </c>
      <c r="B11" s="58">
        <f aca="true" t="shared" si="3" ref="B11:L11">B9+B10</f>
        <v>41455.250610999996</v>
      </c>
      <c r="C11" s="58">
        <f t="shared" si="3"/>
        <v>44285.11728244</v>
      </c>
      <c r="D11" s="58">
        <f t="shared" si="3"/>
        <v>55103.87411921</v>
      </c>
      <c r="E11" s="58">
        <f t="shared" si="3"/>
        <v>140844.24201265</v>
      </c>
      <c r="F11" s="58">
        <f t="shared" si="3"/>
        <v>50380.8</v>
      </c>
      <c r="G11" s="58">
        <f t="shared" si="3"/>
        <v>47781.671298</v>
      </c>
      <c r="H11" s="58">
        <f t="shared" si="3"/>
        <v>54024.4</v>
      </c>
      <c r="I11" s="58">
        <f t="shared" si="3"/>
        <v>152186.87129799998</v>
      </c>
      <c r="J11" s="58">
        <f t="shared" si="3"/>
        <v>44722.1</v>
      </c>
      <c r="K11" s="58">
        <f t="shared" si="3"/>
        <v>39540.5</v>
      </c>
      <c r="L11" s="58">
        <f t="shared" si="3"/>
        <v>52465.9</v>
      </c>
      <c r="M11" s="58">
        <f>M9+M10</f>
        <v>136728.5</v>
      </c>
      <c r="N11" s="58">
        <f>N9+N10</f>
        <v>44029.125743250006</v>
      </c>
      <c r="O11" s="58">
        <f>O9+O10</f>
        <v>45671.738204789996</v>
      </c>
      <c r="P11" s="58">
        <f>P9+P10</f>
        <v>52994.26739054998</v>
      </c>
      <c r="Q11" s="58">
        <f>Q9+Q10</f>
        <v>142695.13133859</v>
      </c>
    </row>
    <row r="12" spans="1:2" ht="12.75">
      <c r="A12" s="9"/>
      <c r="B12" s="10"/>
    </row>
    <row r="13" spans="1:8" ht="12.75">
      <c r="A13" s="11"/>
      <c r="B13" s="56"/>
      <c r="E13" s="66"/>
      <c r="H13" s="56"/>
    </row>
    <row r="14" spans="2:8" ht="12.75">
      <c r="B14" s="66"/>
      <c r="C14" s="56"/>
      <c r="D14" s="56"/>
      <c r="E14" s="28"/>
      <c r="H14" s="30"/>
    </row>
    <row r="15" ht="12.75">
      <c r="C15" s="67"/>
    </row>
    <row r="16" spans="2:8" ht="12.75">
      <c r="B16" s="54"/>
      <c r="C16" s="55"/>
      <c r="D16" s="56"/>
      <c r="E16" s="56"/>
      <c r="H16" s="56"/>
    </row>
    <row r="17" spans="3:5" ht="12.75">
      <c r="C17" s="55"/>
      <c r="D17" s="56"/>
      <c r="E17" s="56"/>
    </row>
    <row r="18" ht="12.75">
      <c r="C18" s="55"/>
    </row>
    <row r="19" spans="3:5" ht="12.75">
      <c r="C19" s="55"/>
      <c r="E19" s="56"/>
    </row>
    <row r="20" spans="3:5" ht="12.75">
      <c r="C20" s="55"/>
      <c r="E20" s="30"/>
    </row>
    <row r="21" spans="3:5" ht="12.75">
      <c r="C21" s="55"/>
      <c r="E21" s="56"/>
    </row>
    <row r="22" ht="12.75">
      <c r="C22" s="55"/>
    </row>
  </sheetData>
  <sheetProtection/>
  <mergeCells count="5">
    <mergeCell ref="N2:Q2"/>
    <mergeCell ref="A2:A3"/>
    <mergeCell ref="B2:E2"/>
    <mergeCell ref="F2:I2"/>
    <mergeCell ref="J2:M2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Header>&amp;C&amp;"Arial,Bold"&amp;12TANZANIA REVENUE AUTHORITY
Actual Revenue Collections (Quarterly) for 1997/98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zoomScaleSheetLayoutView="100" zoomScalePageLayoutView="0" workbookViewId="0" topLeftCell="A52">
      <selection activeCell="A67" sqref="A67"/>
    </sheetView>
  </sheetViews>
  <sheetFormatPr defaultColWidth="9.140625" defaultRowHeight="12.75"/>
  <cols>
    <col min="1" max="1" width="39.42187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5" width="10.7109375" style="1" customWidth="1"/>
    <col min="16" max="16" width="11.57421875" style="1" customWidth="1"/>
    <col min="17" max="17" width="18.8515625" style="1" customWidth="1"/>
    <col min="18" max="16384" width="9.140625" style="1" customWidth="1"/>
  </cols>
  <sheetData>
    <row r="1" spans="1:17" ht="12.75">
      <c r="A1" s="83" t="s">
        <v>28</v>
      </c>
      <c r="B1" s="38"/>
      <c r="M1" s="2"/>
      <c r="Q1" s="2" t="s">
        <v>94</v>
      </c>
    </row>
    <row r="2" spans="1:17" ht="12.75" customHeight="1">
      <c r="A2" s="92" t="s">
        <v>29</v>
      </c>
      <c r="B2" s="91" t="s">
        <v>34</v>
      </c>
      <c r="C2" s="91"/>
      <c r="D2" s="91"/>
      <c r="E2" s="91"/>
      <c r="F2" s="91" t="s">
        <v>35</v>
      </c>
      <c r="G2" s="91"/>
      <c r="H2" s="91"/>
      <c r="I2" s="91"/>
      <c r="J2" s="91" t="s">
        <v>36</v>
      </c>
      <c r="K2" s="91"/>
      <c r="L2" s="91"/>
      <c r="M2" s="91"/>
      <c r="N2" s="91" t="s">
        <v>37</v>
      </c>
      <c r="O2" s="91"/>
      <c r="P2" s="91"/>
      <c r="Q2" s="91"/>
    </row>
    <row r="3" spans="1:17" ht="12.75" customHeight="1">
      <c r="A3" s="92"/>
      <c r="B3" s="53" t="s">
        <v>30</v>
      </c>
      <c r="C3" s="53" t="s">
        <v>31</v>
      </c>
      <c r="D3" s="53" t="s">
        <v>32</v>
      </c>
      <c r="E3" s="53" t="s">
        <v>33</v>
      </c>
      <c r="F3" s="53" t="s">
        <v>38</v>
      </c>
      <c r="G3" s="53" t="s">
        <v>39</v>
      </c>
      <c r="H3" s="53" t="s">
        <v>40</v>
      </c>
      <c r="I3" s="53" t="s">
        <v>33</v>
      </c>
      <c r="J3" s="53" t="s">
        <v>41</v>
      </c>
      <c r="K3" s="53" t="s">
        <v>42</v>
      </c>
      <c r="L3" s="53" t="s">
        <v>43</v>
      </c>
      <c r="M3" s="53" t="s">
        <v>33</v>
      </c>
      <c r="N3" s="53" t="s">
        <v>44</v>
      </c>
      <c r="O3" s="53" t="s">
        <v>45</v>
      </c>
      <c r="P3" s="53" t="s">
        <v>46</v>
      </c>
      <c r="Q3" s="53" t="s">
        <v>33</v>
      </c>
    </row>
    <row r="4" spans="1:17" ht="12.75">
      <c r="A4" s="6" t="s">
        <v>95</v>
      </c>
      <c r="B4" s="12">
        <v>955.922359</v>
      </c>
      <c r="C4" s="12">
        <v>827.012856</v>
      </c>
      <c r="D4" s="12">
        <v>5021.437308</v>
      </c>
      <c r="E4" s="12">
        <f>SUM(B4:D4)</f>
        <v>6804.372523</v>
      </c>
      <c r="F4" s="12">
        <v>1716.4</v>
      </c>
      <c r="G4" s="12">
        <v>1247.506132</v>
      </c>
      <c r="H4" s="12">
        <v>3626.718792</v>
      </c>
      <c r="I4" s="12">
        <f>SUM(F4:H4)</f>
        <v>6590.624924</v>
      </c>
      <c r="J4" s="12">
        <v>1987.353844</v>
      </c>
      <c r="K4" s="12">
        <v>1717.584465</v>
      </c>
      <c r="L4" s="12">
        <v>5446.551324</v>
      </c>
      <c r="M4" s="12">
        <f>SUM(J4:L4)</f>
        <v>9151.489633000001</v>
      </c>
      <c r="N4" s="12">
        <v>2206.217858</v>
      </c>
      <c r="O4" s="12">
        <v>3357.060099</v>
      </c>
      <c r="P4" s="12">
        <v>6925.789814</v>
      </c>
      <c r="Q4" s="12">
        <f>SUM(N4:P4)</f>
        <v>12489.067771</v>
      </c>
    </row>
    <row r="5" spans="1:17" ht="12.75">
      <c r="A5" s="6" t="s">
        <v>56</v>
      </c>
      <c r="B5" s="12">
        <v>1400.842927</v>
      </c>
      <c r="C5" s="12">
        <v>1593.344762</v>
      </c>
      <c r="D5" s="12">
        <v>4598.68001</v>
      </c>
      <c r="E5" s="12">
        <f aca="true" t="shared" si="0" ref="E5:E14">SUM(B5:D5)</f>
        <v>7592.867699</v>
      </c>
      <c r="F5" s="12">
        <v>1767</v>
      </c>
      <c r="G5" s="12">
        <v>1495.899989</v>
      </c>
      <c r="H5" s="12">
        <v>5752.083335</v>
      </c>
      <c r="I5" s="12">
        <f aca="true" t="shared" si="1" ref="I5:I14">SUM(F5:H5)</f>
        <v>9014.983324</v>
      </c>
      <c r="J5" s="12">
        <v>1400.033492</v>
      </c>
      <c r="K5" s="12">
        <v>1733.460154</v>
      </c>
      <c r="L5" s="12">
        <v>5585.94699</v>
      </c>
      <c r="M5" s="12">
        <f aca="true" t="shared" si="2" ref="M5:M14">SUM(J5:L5)</f>
        <v>8719.440636</v>
      </c>
      <c r="N5" s="12">
        <v>2451.574929</v>
      </c>
      <c r="O5" s="12">
        <v>285.222437</v>
      </c>
      <c r="P5" s="12">
        <v>1973.165697</v>
      </c>
      <c r="Q5" s="12">
        <f aca="true" t="shared" si="3" ref="Q5:Q14">SUM(N5:P5)</f>
        <v>4709.963062999999</v>
      </c>
    </row>
    <row r="6" spans="1:17" ht="12.75">
      <c r="A6" s="6" t="s">
        <v>52</v>
      </c>
      <c r="B6" s="12">
        <v>554.216544</v>
      </c>
      <c r="C6" s="12">
        <v>408.235792</v>
      </c>
      <c r="D6" s="12">
        <v>999.536786</v>
      </c>
      <c r="E6" s="12">
        <f t="shared" si="0"/>
        <v>1961.989122</v>
      </c>
      <c r="F6" s="12">
        <v>547.3</v>
      </c>
      <c r="G6" s="12">
        <v>324.876156</v>
      </c>
      <c r="H6" s="12">
        <v>1014.36688</v>
      </c>
      <c r="I6" s="12">
        <f t="shared" si="1"/>
        <v>1886.543036</v>
      </c>
      <c r="J6" s="12">
        <v>450.153338</v>
      </c>
      <c r="K6" s="12">
        <v>471.352931</v>
      </c>
      <c r="L6" s="12">
        <v>1535.37603</v>
      </c>
      <c r="M6" s="12">
        <f t="shared" si="2"/>
        <v>2456.882299</v>
      </c>
      <c r="N6" s="12">
        <v>920.931986</v>
      </c>
      <c r="O6" s="12">
        <v>1236.047013</v>
      </c>
      <c r="P6" s="12">
        <v>1306.429599</v>
      </c>
      <c r="Q6" s="12">
        <f t="shared" si="3"/>
        <v>3463.408598</v>
      </c>
    </row>
    <row r="7" spans="1:17" ht="12.75">
      <c r="A7" s="24" t="s">
        <v>55</v>
      </c>
      <c r="B7" s="12">
        <v>140.901308</v>
      </c>
      <c r="C7" s="12">
        <v>538.786345</v>
      </c>
      <c r="D7" s="12">
        <v>682.274164</v>
      </c>
      <c r="E7" s="12">
        <f t="shared" si="0"/>
        <v>1361.9618169999999</v>
      </c>
      <c r="F7" s="12">
        <v>488</v>
      </c>
      <c r="G7" s="12">
        <v>805.992105</v>
      </c>
      <c r="H7" s="12">
        <v>182.350232</v>
      </c>
      <c r="I7" s="12">
        <f t="shared" si="1"/>
        <v>1476.342337</v>
      </c>
      <c r="J7" s="12">
        <v>190.757694</v>
      </c>
      <c r="K7" s="12">
        <v>88.30844</v>
      </c>
      <c r="L7" s="12">
        <v>522.688984</v>
      </c>
      <c r="M7" s="12">
        <f t="shared" si="2"/>
        <v>801.755118</v>
      </c>
      <c r="N7" s="12">
        <v>60.735459</v>
      </c>
      <c r="O7" s="12">
        <v>354.281891</v>
      </c>
      <c r="P7" s="12">
        <v>471.481866</v>
      </c>
      <c r="Q7" s="12">
        <f t="shared" si="3"/>
        <v>886.4992159999999</v>
      </c>
    </row>
    <row r="8" spans="1:17" ht="12.75">
      <c r="A8" s="6" t="s">
        <v>63</v>
      </c>
      <c r="B8" s="12">
        <v>6.375824</v>
      </c>
      <c r="C8" s="12">
        <v>3.904035</v>
      </c>
      <c r="D8" s="12">
        <v>27.478453</v>
      </c>
      <c r="E8" s="12">
        <f t="shared" si="0"/>
        <v>37.758312</v>
      </c>
      <c r="F8" s="12">
        <v>46.5</v>
      </c>
      <c r="G8" s="12">
        <v>19.386367</v>
      </c>
      <c r="H8" s="12">
        <v>51.833929</v>
      </c>
      <c r="I8" s="12">
        <f t="shared" si="1"/>
        <v>117.720296</v>
      </c>
      <c r="J8" s="12">
        <v>22.791065</v>
      </c>
      <c r="K8" s="12">
        <v>21.256716</v>
      </c>
      <c r="L8" s="12">
        <v>40.54621</v>
      </c>
      <c r="M8" s="12">
        <f t="shared" si="2"/>
        <v>84.593991</v>
      </c>
      <c r="N8" s="12">
        <v>19.901172</v>
      </c>
      <c r="O8" s="12">
        <v>26.901602</v>
      </c>
      <c r="P8" s="12">
        <v>37.577668</v>
      </c>
      <c r="Q8" s="12">
        <f t="shared" si="3"/>
        <v>84.380442</v>
      </c>
    </row>
    <row r="9" spans="1:17" ht="12.75">
      <c r="A9" s="6" t="s">
        <v>54</v>
      </c>
      <c r="B9" s="12">
        <v>74.54151</v>
      </c>
      <c r="C9" s="12">
        <v>102.010592</v>
      </c>
      <c r="D9" s="12">
        <v>81.377008</v>
      </c>
      <c r="E9" s="12">
        <f t="shared" si="0"/>
        <v>257.92911</v>
      </c>
      <c r="F9" s="12">
        <v>138.4</v>
      </c>
      <c r="G9" s="12">
        <v>106.575106</v>
      </c>
      <c r="H9" s="12">
        <v>178.700741</v>
      </c>
      <c r="I9" s="12">
        <f t="shared" si="1"/>
        <v>423.675847</v>
      </c>
      <c r="J9" s="12">
        <v>112.401477</v>
      </c>
      <c r="K9" s="12">
        <v>101.890237</v>
      </c>
      <c r="L9" s="12">
        <v>101.673542</v>
      </c>
      <c r="M9" s="12">
        <f t="shared" si="2"/>
        <v>315.965256</v>
      </c>
      <c r="N9" s="12">
        <v>73.803736</v>
      </c>
      <c r="O9" s="12">
        <v>71.166462</v>
      </c>
      <c r="P9" s="12">
        <v>72.777141</v>
      </c>
      <c r="Q9" s="12">
        <f t="shared" si="3"/>
        <v>217.74733899999998</v>
      </c>
    </row>
    <row r="10" spans="1:17" ht="12.75">
      <c r="A10" s="6" t="s">
        <v>57</v>
      </c>
      <c r="B10" s="12">
        <v>10.402523</v>
      </c>
      <c r="C10" s="12">
        <v>2.358629</v>
      </c>
      <c r="D10" s="12">
        <v>20.814497</v>
      </c>
      <c r="E10" s="12">
        <f t="shared" si="0"/>
        <v>33.575649</v>
      </c>
      <c r="F10" s="12">
        <v>4.4</v>
      </c>
      <c r="G10" s="12">
        <v>8.447358</v>
      </c>
      <c r="H10" s="12">
        <v>11.490554</v>
      </c>
      <c r="I10" s="12">
        <f t="shared" si="1"/>
        <v>24.337912</v>
      </c>
      <c r="J10" s="12">
        <v>9.668656</v>
      </c>
      <c r="K10" s="12">
        <v>2.072484</v>
      </c>
      <c r="L10" s="12">
        <v>10.221488</v>
      </c>
      <c r="M10" s="12">
        <f t="shared" si="2"/>
        <v>21.962628000000002</v>
      </c>
      <c r="N10" s="12">
        <v>2.063453</v>
      </c>
      <c r="O10" s="12">
        <v>70.45011</v>
      </c>
      <c r="P10" s="12">
        <v>1.672699</v>
      </c>
      <c r="Q10" s="12">
        <f t="shared" si="3"/>
        <v>74.18626199999999</v>
      </c>
    </row>
    <row r="11" spans="1:17" ht="12.75">
      <c r="A11" s="6" t="s">
        <v>58</v>
      </c>
      <c r="B11" s="12">
        <v>1096.719062</v>
      </c>
      <c r="C11" s="12">
        <v>1201.09395</v>
      </c>
      <c r="D11" s="12">
        <v>1654.398327</v>
      </c>
      <c r="E11" s="12">
        <f t="shared" si="0"/>
        <v>3952.2113389999995</v>
      </c>
      <c r="F11" s="12">
        <v>1323.1</v>
      </c>
      <c r="G11" s="12">
        <v>1545.389996</v>
      </c>
      <c r="H11" s="12">
        <v>1578.871581</v>
      </c>
      <c r="I11" s="12">
        <f t="shared" si="1"/>
        <v>4447.361577000001</v>
      </c>
      <c r="J11" s="12">
        <v>1230.631071</v>
      </c>
      <c r="K11" s="12">
        <v>800.102969</v>
      </c>
      <c r="L11" s="12">
        <v>1062.271434</v>
      </c>
      <c r="M11" s="12">
        <f t="shared" si="2"/>
        <v>3093.005474</v>
      </c>
      <c r="N11" s="12">
        <v>1069.391117</v>
      </c>
      <c r="O11" s="12">
        <v>1032.084255</v>
      </c>
      <c r="P11" s="12">
        <v>1131.497367</v>
      </c>
      <c r="Q11" s="12">
        <f t="shared" si="3"/>
        <v>3232.972739</v>
      </c>
    </row>
    <row r="12" spans="1:17" ht="12.75" customHeight="1">
      <c r="A12" s="27" t="s">
        <v>60</v>
      </c>
      <c r="B12" s="12">
        <v>188.289425</v>
      </c>
      <c r="C12" s="12">
        <v>15.352334</v>
      </c>
      <c r="D12" s="12">
        <v>41.940852</v>
      </c>
      <c r="E12" s="12">
        <f t="shared" si="0"/>
        <v>245.582611</v>
      </c>
      <c r="F12" s="12">
        <v>12.5</v>
      </c>
      <c r="G12" s="12">
        <v>0.675836</v>
      </c>
      <c r="H12" s="12">
        <v>25.242687</v>
      </c>
      <c r="I12" s="12">
        <f t="shared" si="1"/>
        <v>38.418523</v>
      </c>
      <c r="J12" s="12">
        <v>9.267581</v>
      </c>
      <c r="K12" s="12">
        <v>13.500298</v>
      </c>
      <c r="L12" s="12">
        <v>11.867391</v>
      </c>
      <c r="M12" s="12">
        <f t="shared" si="2"/>
        <v>34.63527</v>
      </c>
      <c r="N12" s="12">
        <v>4.323452</v>
      </c>
      <c r="O12" s="12">
        <v>53.101124</v>
      </c>
      <c r="P12" s="12">
        <v>14.907218</v>
      </c>
      <c r="Q12" s="12">
        <f t="shared" si="3"/>
        <v>72.331794</v>
      </c>
    </row>
    <row r="13" spans="1:17" ht="12.75">
      <c r="A13" s="6" t="s">
        <v>59</v>
      </c>
      <c r="B13" s="12">
        <v>138.091326</v>
      </c>
      <c r="C13" s="12">
        <v>213.220662</v>
      </c>
      <c r="D13" s="12">
        <v>88.568203</v>
      </c>
      <c r="E13" s="12">
        <f t="shared" si="0"/>
        <v>439.880191</v>
      </c>
      <c r="F13" s="12">
        <v>99.6</v>
      </c>
      <c r="G13" s="12">
        <v>43.350887</v>
      </c>
      <c r="H13" s="12">
        <v>35.958604</v>
      </c>
      <c r="I13" s="12">
        <f t="shared" si="1"/>
        <v>178.909491</v>
      </c>
      <c r="J13" s="12">
        <v>0</v>
      </c>
      <c r="K13" s="12">
        <v>88.674027</v>
      </c>
      <c r="L13" s="12">
        <v>105.579532</v>
      </c>
      <c r="M13" s="12">
        <f t="shared" si="2"/>
        <v>194.253559</v>
      </c>
      <c r="N13" s="12">
        <v>53.539014</v>
      </c>
      <c r="O13" s="12">
        <v>53.376221</v>
      </c>
      <c r="P13" s="12">
        <v>81.113394</v>
      </c>
      <c r="Q13" s="12">
        <f t="shared" si="3"/>
        <v>188.028629</v>
      </c>
    </row>
    <row r="14" spans="1:17" ht="12.75">
      <c r="A14" s="6" t="s">
        <v>51</v>
      </c>
      <c r="B14" s="12">
        <v>181.124289</v>
      </c>
      <c r="C14" s="12">
        <v>181.982572</v>
      </c>
      <c r="D14" s="12">
        <v>107.665245</v>
      </c>
      <c r="E14" s="12">
        <f t="shared" si="0"/>
        <v>470.772106</v>
      </c>
      <c r="F14" s="12">
        <v>311.1</v>
      </c>
      <c r="G14" s="12">
        <v>171.777691</v>
      </c>
      <c r="H14" s="12">
        <v>201.367851</v>
      </c>
      <c r="I14" s="12">
        <f t="shared" si="1"/>
        <v>684.245542</v>
      </c>
      <c r="J14" s="12">
        <v>234.702629</v>
      </c>
      <c r="K14" s="12">
        <v>510.380512</v>
      </c>
      <c r="L14" s="12">
        <v>648.68367</v>
      </c>
      <c r="M14" s="12">
        <f t="shared" si="2"/>
        <v>1393.766811</v>
      </c>
      <c r="N14" s="12">
        <v>545.175535</v>
      </c>
      <c r="O14" s="12">
        <v>470.923833</v>
      </c>
      <c r="P14" s="12">
        <v>1241.573313</v>
      </c>
      <c r="Q14" s="12">
        <f t="shared" si="3"/>
        <v>2257.672681</v>
      </c>
    </row>
    <row r="15" spans="1:17" s="8" customFormat="1" ht="12.75">
      <c r="A15" s="5" t="s">
        <v>50</v>
      </c>
      <c r="B15" s="15">
        <f>SUM(B4:B14)</f>
        <v>4747.427097</v>
      </c>
      <c r="C15" s="15">
        <f>SUM(C4:C14)</f>
        <v>5087.302529</v>
      </c>
      <c r="D15" s="15">
        <f aca="true" t="shared" si="4" ref="D15:Q15">SUM(D4:D14)</f>
        <v>13324.170853000001</v>
      </c>
      <c r="E15" s="15">
        <f t="shared" si="4"/>
        <v>23158.900479</v>
      </c>
      <c r="F15" s="15">
        <f t="shared" si="4"/>
        <v>6454.299999999999</v>
      </c>
      <c r="G15" s="15">
        <f t="shared" si="4"/>
        <v>5769.877623</v>
      </c>
      <c r="H15" s="15">
        <f t="shared" si="4"/>
        <v>12658.985186000002</v>
      </c>
      <c r="I15" s="15">
        <f t="shared" si="4"/>
        <v>24883.162808999998</v>
      </c>
      <c r="J15" s="15">
        <f t="shared" si="4"/>
        <v>5647.760847</v>
      </c>
      <c r="K15" s="15">
        <f t="shared" si="4"/>
        <v>5548.583232999999</v>
      </c>
      <c r="L15" s="15">
        <f t="shared" si="4"/>
        <v>15071.406595</v>
      </c>
      <c r="M15" s="15">
        <f t="shared" si="4"/>
        <v>26267.750675000007</v>
      </c>
      <c r="N15" s="15">
        <f t="shared" si="4"/>
        <v>7407.657711</v>
      </c>
      <c r="O15" s="15">
        <f t="shared" si="4"/>
        <v>7010.615046999999</v>
      </c>
      <c r="P15" s="15">
        <f t="shared" si="4"/>
        <v>13257.985776000001</v>
      </c>
      <c r="Q15" s="15">
        <f t="shared" si="4"/>
        <v>27676.258534000004</v>
      </c>
    </row>
    <row r="16" spans="1:17" ht="12.75">
      <c r="A16" s="6" t="s">
        <v>96</v>
      </c>
      <c r="B16" s="12">
        <v>3139.958724</v>
      </c>
      <c r="C16" s="12">
        <v>2886.91798</v>
      </c>
      <c r="D16" s="78">
        <v>4144.49123</v>
      </c>
      <c r="E16" s="12">
        <f>SUM(B16:D16)</f>
        <v>10171.367934</v>
      </c>
      <c r="F16" s="12">
        <v>5811.9</v>
      </c>
      <c r="G16" s="12">
        <v>3093.34351</v>
      </c>
      <c r="H16" s="12">
        <v>4935.309316</v>
      </c>
      <c r="I16" s="12">
        <f>SUM(F16:H16)</f>
        <v>13840.552826</v>
      </c>
      <c r="J16" s="12">
        <v>3668.66964</v>
      </c>
      <c r="K16" s="12">
        <v>3684.932204</v>
      </c>
      <c r="L16" s="12">
        <v>4364.16502</v>
      </c>
      <c r="M16" s="12">
        <f>SUM(J16:L16)</f>
        <v>11717.766864000001</v>
      </c>
      <c r="N16" s="12">
        <v>4195.453741</v>
      </c>
      <c r="O16" s="12">
        <v>3849.868775</v>
      </c>
      <c r="P16" s="12">
        <v>4045.946388</v>
      </c>
      <c r="Q16" s="12">
        <f>SUM(N16:P16)</f>
        <v>12091.268904</v>
      </c>
    </row>
    <row r="17" spans="1:17" ht="12.75">
      <c r="A17" s="6" t="s">
        <v>61</v>
      </c>
      <c r="B17" s="12">
        <v>744.757682</v>
      </c>
      <c r="C17" s="12">
        <v>700.137321</v>
      </c>
      <c r="D17" s="78">
        <v>835.007945</v>
      </c>
      <c r="E17" s="12">
        <f>SUM(B17:D17)</f>
        <v>2279.902948</v>
      </c>
      <c r="F17" s="12">
        <v>1506.9</v>
      </c>
      <c r="G17" s="12">
        <v>631.150165</v>
      </c>
      <c r="H17" s="12">
        <v>1007.852838</v>
      </c>
      <c r="I17" s="12">
        <f>SUM(F17:H17)</f>
        <v>3145.9030030000004</v>
      </c>
      <c r="J17" s="12">
        <v>816.301659</v>
      </c>
      <c r="K17" s="12">
        <v>803.646819</v>
      </c>
      <c r="L17" s="12">
        <v>953.890039</v>
      </c>
      <c r="M17" s="12">
        <f>SUM(J17:L17)</f>
        <v>2573.838517</v>
      </c>
      <c r="N17" s="12">
        <v>878.586442</v>
      </c>
      <c r="O17" s="12">
        <v>885.619635</v>
      </c>
      <c r="P17" s="12">
        <v>821.874022</v>
      </c>
      <c r="Q17" s="12">
        <f>SUM(N17:P17)</f>
        <v>2586.080099</v>
      </c>
    </row>
    <row r="18" spans="1:17" s="8" customFormat="1" ht="12.75">
      <c r="A18" s="5" t="s">
        <v>50</v>
      </c>
      <c r="B18" s="15">
        <f aca="true" t="shared" si="5" ref="B18:P18">SUM(B16:B17)</f>
        <v>3884.716406</v>
      </c>
      <c r="C18" s="15">
        <f t="shared" si="5"/>
        <v>3587.0553010000003</v>
      </c>
      <c r="D18" s="15">
        <f t="shared" si="5"/>
        <v>4979.499175</v>
      </c>
      <c r="E18" s="15">
        <f t="shared" si="5"/>
        <v>12451.270882</v>
      </c>
      <c r="F18" s="15">
        <f t="shared" si="5"/>
        <v>7318.799999999999</v>
      </c>
      <c r="G18" s="15">
        <f t="shared" si="5"/>
        <v>3724.493675</v>
      </c>
      <c r="H18" s="15">
        <f t="shared" si="5"/>
        <v>5943.162154</v>
      </c>
      <c r="I18" s="15">
        <f>SUM(I16:I17)</f>
        <v>16986.455829</v>
      </c>
      <c r="J18" s="15">
        <f>SUM(J16:J17)</f>
        <v>4484.971299</v>
      </c>
      <c r="K18" s="15">
        <f>SUM(K16:K17)</f>
        <v>4488.579023</v>
      </c>
      <c r="L18" s="15">
        <f>SUM(L16:L17)</f>
        <v>5318.055059</v>
      </c>
      <c r="M18" s="15">
        <f t="shared" si="5"/>
        <v>14291.605381000001</v>
      </c>
      <c r="N18" s="15">
        <f t="shared" si="5"/>
        <v>5074.040183</v>
      </c>
      <c r="O18" s="15">
        <f t="shared" si="5"/>
        <v>4735.48841</v>
      </c>
      <c r="P18" s="15">
        <f t="shared" si="5"/>
        <v>4867.82041</v>
      </c>
      <c r="Q18" s="15">
        <f>SUM(Q16:Q17)</f>
        <v>14677.349003</v>
      </c>
    </row>
    <row r="19" spans="1:17" ht="14.25" customHeight="1">
      <c r="A19" s="5" t="s">
        <v>49</v>
      </c>
      <c r="B19" s="15">
        <f aca="true" t="shared" si="6" ref="B19:P19">+B15+B18</f>
        <v>8632.143503</v>
      </c>
      <c r="C19" s="15">
        <f t="shared" si="6"/>
        <v>8674.35783</v>
      </c>
      <c r="D19" s="15">
        <f t="shared" si="6"/>
        <v>18303.670028</v>
      </c>
      <c r="E19" s="15">
        <f t="shared" si="6"/>
        <v>35610.171361</v>
      </c>
      <c r="F19" s="57">
        <f t="shared" si="6"/>
        <v>13773.099999999999</v>
      </c>
      <c r="G19" s="57">
        <f t="shared" si="6"/>
        <v>9494.371298</v>
      </c>
      <c r="H19" s="57">
        <f t="shared" si="6"/>
        <v>18602.147340000003</v>
      </c>
      <c r="I19" s="15">
        <f>+I15+I18</f>
        <v>41869.618638</v>
      </c>
      <c r="J19" s="15">
        <f>+J15+J18</f>
        <v>10132.732145999998</v>
      </c>
      <c r="K19" s="15">
        <f>+K15+K18</f>
        <v>10037.162256</v>
      </c>
      <c r="L19" s="15">
        <f>+L15+L18</f>
        <v>20389.461654</v>
      </c>
      <c r="M19" s="15">
        <f t="shared" si="6"/>
        <v>40559.356056000004</v>
      </c>
      <c r="N19" s="15">
        <f t="shared" si="6"/>
        <v>12481.697894</v>
      </c>
      <c r="O19" s="15">
        <f t="shared" si="6"/>
        <v>11746.103457</v>
      </c>
      <c r="P19" s="15">
        <f t="shared" si="6"/>
        <v>18125.806186</v>
      </c>
      <c r="Q19" s="15">
        <f>+Q15+Q18</f>
        <v>42353.607537</v>
      </c>
    </row>
    <row r="20" spans="1:17" ht="26.25" customHeight="1">
      <c r="A20" s="39" t="s">
        <v>62</v>
      </c>
      <c r="B20" s="40">
        <v>0</v>
      </c>
      <c r="C20" s="40">
        <v>0</v>
      </c>
      <c r="D20" s="40">
        <v>0</v>
      </c>
      <c r="E20" s="40">
        <f>SUM(B20:D20)</f>
        <v>0</v>
      </c>
      <c r="F20" s="12">
        <v>0</v>
      </c>
      <c r="G20" s="12">
        <v>0</v>
      </c>
      <c r="H20" s="12">
        <v>0</v>
      </c>
      <c r="I20" s="40">
        <f>SUM(F20:H20)</f>
        <v>0</v>
      </c>
      <c r="J20" s="40">
        <v>0</v>
      </c>
      <c r="K20" s="40">
        <v>0</v>
      </c>
      <c r="L20" s="40">
        <v>0</v>
      </c>
      <c r="M20" s="59">
        <f>SUM(J20:L20)</f>
        <v>0</v>
      </c>
      <c r="N20" s="40">
        <v>0</v>
      </c>
      <c r="O20" s="40">
        <v>0</v>
      </c>
      <c r="P20" s="40">
        <v>0</v>
      </c>
      <c r="Q20" s="59">
        <f>SUM(N20:P20)</f>
        <v>0</v>
      </c>
    </row>
    <row r="21" spans="1:17" s="8" customFormat="1" ht="12.75">
      <c r="A21" s="5" t="s">
        <v>48</v>
      </c>
      <c r="B21" s="15">
        <f aca="true" t="shared" si="7" ref="B21:P21">+B19-B20</f>
        <v>8632.143503</v>
      </c>
      <c r="C21" s="15">
        <f t="shared" si="7"/>
        <v>8674.35783</v>
      </c>
      <c r="D21" s="15"/>
      <c r="E21" s="15">
        <f t="shared" si="7"/>
        <v>35610.171361</v>
      </c>
      <c r="F21" s="15">
        <f t="shared" si="7"/>
        <v>13773.099999999999</v>
      </c>
      <c r="G21" s="15">
        <f t="shared" si="7"/>
        <v>9494.371298</v>
      </c>
      <c r="H21" s="15">
        <f t="shared" si="7"/>
        <v>18602.147340000003</v>
      </c>
      <c r="I21" s="15">
        <f t="shared" si="7"/>
        <v>41869.618638</v>
      </c>
      <c r="J21" s="15">
        <f t="shared" si="7"/>
        <v>10132.732145999998</v>
      </c>
      <c r="K21" s="15">
        <f t="shared" si="7"/>
        <v>10037.162256</v>
      </c>
      <c r="L21" s="15">
        <f t="shared" si="7"/>
        <v>20389.461654</v>
      </c>
      <c r="M21" s="15">
        <f t="shared" si="7"/>
        <v>40559.356056000004</v>
      </c>
      <c r="N21" s="15">
        <f t="shared" si="7"/>
        <v>12481.697894</v>
      </c>
      <c r="O21" s="15">
        <f t="shared" si="7"/>
        <v>11746.103457</v>
      </c>
      <c r="P21" s="15">
        <f t="shared" si="7"/>
        <v>18125.806186</v>
      </c>
      <c r="Q21" s="15">
        <f>+Q19-Q20</f>
        <v>42353.607537</v>
      </c>
    </row>
    <row r="22" spans="1:16" s="8" customFormat="1" ht="12.75">
      <c r="A22" s="17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N22" s="19"/>
      <c r="O22" s="19"/>
      <c r="P22" s="19"/>
    </row>
    <row r="23" spans="1:16" s="8" customFormat="1" ht="12.75">
      <c r="A23" s="41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N23" s="19"/>
      <c r="O23" s="19"/>
      <c r="P23" s="19"/>
    </row>
    <row r="24" spans="1:16" s="8" customFormat="1" ht="12.75">
      <c r="A24" s="41"/>
      <c r="B24" s="18"/>
      <c r="C24" s="18"/>
      <c r="D24" s="18"/>
      <c r="E24" s="18"/>
      <c r="F24" s="18"/>
      <c r="G24" s="19"/>
      <c r="H24" s="19"/>
      <c r="I24" s="19"/>
      <c r="J24" s="19"/>
      <c r="K24" s="19"/>
      <c r="L24" s="19"/>
      <c r="N24" s="19"/>
      <c r="O24" s="19"/>
      <c r="P24" s="19"/>
    </row>
    <row r="25" spans="1:17" s="9" customFormat="1" ht="12.75">
      <c r="A25" s="83" t="s">
        <v>28</v>
      </c>
      <c r="B25" s="20"/>
      <c r="F25" s="21"/>
      <c r="G25" s="21"/>
      <c r="H25" s="21"/>
      <c r="I25" s="21"/>
      <c r="J25" s="21"/>
      <c r="K25" s="21"/>
      <c r="M25" s="2"/>
      <c r="N25" s="21"/>
      <c r="O25" s="21"/>
      <c r="Q25" s="2" t="s">
        <v>94</v>
      </c>
    </row>
    <row r="26" spans="1:17" s="9" customFormat="1" ht="12.75" customHeight="1">
      <c r="A26" s="92" t="s">
        <v>29</v>
      </c>
      <c r="B26" s="93" t="s">
        <v>34</v>
      </c>
      <c r="C26" s="94"/>
      <c r="D26" s="94"/>
      <c r="E26" s="95"/>
      <c r="F26" s="93" t="s">
        <v>35</v>
      </c>
      <c r="G26" s="94"/>
      <c r="H26" s="94"/>
      <c r="I26" s="95"/>
      <c r="J26" s="91" t="s">
        <v>36</v>
      </c>
      <c r="K26" s="91"/>
      <c r="L26" s="91"/>
      <c r="M26" s="91"/>
      <c r="N26" s="91" t="s">
        <v>37</v>
      </c>
      <c r="O26" s="91"/>
      <c r="P26" s="91"/>
      <c r="Q26" s="91"/>
    </row>
    <row r="27" spans="1:17" s="9" customFormat="1" ht="12.75" customHeight="1">
      <c r="A27" s="92"/>
      <c r="B27" s="53" t="s">
        <v>30</v>
      </c>
      <c r="C27" s="53" t="s">
        <v>47</v>
      </c>
      <c r="D27" s="53" t="s">
        <v>32</v>
      </c>
      <c r="E27" s="53" t="s">
        <v>33</v>
      </c>
      <c r="F27" s="53" t="s">
        <v>38</v>
      </c>
      <c r="G27" s="53" t="s">
        <v>39</v>
      </c>
      <c r="H27" s="53" t="s">
        <v>40</v>
      </c>
      <c r="I27" s="53" t="s">
        <v>33</v>
      </c>
      <c r="J27" s="53" t="s">
        <v>41</v>
      </c>
      <c r="K27" s="53" t="s">
        <v>42</v>
      </c>
      <c r="L27" s="53" t="s">
        <v>43</v>
      </c>
      <c r="M27" s="53" t="s">
        <v>33</v>
      </c>
      <c r="N27" s="53" t="s">
        <v>44</v>
      </c>
      <c r="O27" s="53" t="s">
        <v>45</v>
      </c>
      <c r="P27" s="53" t="s">
        <v>46</v>
      </c>
      <c r="Q27" s="53" t="s">
        <v>33</v>
      </c>
    </row>
    <row r="28" spans="1:18" ht="12.75">
      <c r="A28" s="6" t="s">
        <v>70</v>
      </c>
      <c r="B28" s="42"/>
      <c r="C28" s="43"/>
      <c r="D28" s="43"/>
      <c r="E28" s="43"/>
      <c r="F28" s="44"/>
      <c r="G28" s="45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9"/>
    </row>
    <row r="29" spans="1:18" ht="12.75">
      <c r="A29" s="6" t="s">
        <v>64</v>
      </c>
      <c r="B29" s="23">
        <v>2885.640966</v>
      </c>
      <c r="C29" s="23">
        <v>3642.96803215</v>
      </c>
      <c r="D29" s="23">
        <v>3529</v>
      </c>
      <c r="E29" s="22">
        <f>SUM(B29:D29)</f>
        <v>10057.60899815</v>
      </c>
      <c r="F29" s="22">
        <v>3812.6</v>
      </c>
      <c r="G29" s="22">
        <v>4133.898045</v>
      </c>
      <c r="H29" s="22">
        <v>4156.55965</v>
      </c>
      <c r="I29" s="22">
        <f>SUM(F29:H29)</f>
        <v>12103.057695</v>
      </c>
      <c r="J29" s="22">
        <v>3907.13174</v>
      </c>
      <c r="K29" s="22">
        <v>3386.319152</v>
      </c>
      <c r="L29" s="22">
        <v>2941.209355</v>
      </c>
      <c r="M29" s="59">
        <f>SUM(J29:L29)</f>
        <v>10234.660247</v>
      </c>
      <c r="N29" s="22">
        <v>3125.007</v>
      </c>
      <c r="O29" s="22">
        <v>3043.925851</v>
      </c>
      <c r="P29" s="22">
        <v>3334.697594</v>
      </c>
      <c r="Q29" s="59">
        <f>SUM(N29:P29)</f>
        <v>9503.630444999999</v>
      </c>
      <c r="R29" s="9"/>
    </row>
    <row r="30" spans="1:18" ht="12.75">
      <c r="A30" s="6" t="s">
        <v>65</v>
      </c>
      <c r="B30" s="23">
        <v>2503.329648</v>
      </c>
      <c r="C30" s="23">
        <v>2849.524297</v>
      </c>
      <c r="D30" s="23">
        <v>2584.6</v>
      </c>
      <c r="E30" s="22">
        <f>SUM(B30:D30)</f>
        <v>7937.453944999999</v>
      </c>
      <c r="F30" s="22">
        <v>2940</v>
      </c>
      <c r="G30" s="22">
        <v>3248.336932</v>
      </c>
      <c r="H30" s="22">
        <v>2869.804632</v>
      </c>
      <c r="I30" s="22">
        <f>SUM(F30:H30)</f>
        <v>9058.141564</v>
      </c>
      <c r="J30" s="22">
        <v>2963.109502</v>
      </c>
      <c r="K30" s="22">
        <v>2515.802097</v>
      </c>
      <c r="L30" s="22">
        <v>2628.423173</v>
      </c>
      <c r="M30" s="59">
        <f>SUM(J30:L30)</f>
        <v>8107.334771999999</v>
      </c>
      <c r="N30" s="22">
        <v>3124.354106</v>
      </c>
      <c r="O30" s="22">
        <v>3320.327487</v>
      </c>
      <c r="P30" s="22">
        <v>2806.552547</v>
      </c>
      <c r="Q30" s="59">
        <f>SUM(N30:P30)</f>
        <v>9251.234139999999</v>
      </c>
      <c r="R30" s="9"/>
    </row>
    <row r="31" spans="1:18" ht="12.75">
      <c r="A31" s="24" t="s">
        <v>66</v>
      </c>
      <c r="B31" s="23">
        <v>0</v>
      </c>
      <c r="C31" s="23">
        <v>0</v>
      </c>
      <c r="D31" s="23">
        <v>0</v>
      </c>
      <c r="E31" s="22">
        <f>SUM(B31:D31)</f>
        <v>0</v>
      </c>
      <c r="F31" s="22" t="s">
        <v>26</v>
      </c>
      <c r="G31" s="22">
        <v>0</v>
      </c>
      <c r="H31" s="22">
        <v>0</v>
      </c>
      <c r="I31" s="22">
        <f>SUM(F31:H31)</f>
        <v>0</v>
      </c>
      <c r="J31" s="22">
        <v>0</v>
      </c>
      <c r="K31" s="22">
        <v>0</v>
      </c>
      <c r="L31" s="22">
        <v>0</v>
      </c>
      <c r="M31" s="59">
        <f>SUM(J31:L31)</f>
        <v>0</v>
      </c>
      <c r="N31" s="22">
        <v>1</v>
      </c>
      <c r="O31" s="22">
        <v>0</v>
      </c>
      <c r="P31" s="22">
        <v>0</v>
      </c>
      <c r="Q31" s="59">
        <f>SUM(N31:P31)</f>
        <v>1</v>
      </c>
      <c r="R31" s="9"/>
    </row>
    <row r="32" spans="1:18" ht="12.75">
      <c r="A32" s="6" t="s">
        <v>67</v>
      </c>
      <c r="B32" s="23">
        <v>193.976858</v>
      </c>
      <c r="C32" s="23">
        <v>178.593015</v>
      </c>
      <c r="D32" s="23">
        <v>272.5</v>
      </c>
      <c r="E32" s="22">
        <f>SUM(B32:D32)</f>
        <v>645.069873</v>
      </c>
      <c r="F32" s="22">
        <v>257.9</v>
      </c>
      <c r="G32" s="22">
        <v>274.380733</v>
      </c>
      <c r="H32" s="22">
        <v>221.847724</v>
      </c>
      <c r="I32" s="22">
        <f>SUM(F32:H32)</f>
        <v>754.128457</v>
      </c>
      <c r="J32" s="22">
        <v>190.443775</v>
      </c>
      <c r="K32" s="22">
        <v>263.619247</v>
      </c>
      <c r="L32" s="22">
        <v>115.467099</v>
      </c>
      <c r="M32" s="59">
        <f>SUM(J32:L32)</f>
        <v>569.5301209999999</v>
      </c>
      <c r="N32" s="22">
        <v>183.432072</v>
      </c>
      <c r="O32" s="22">
        <v>135.292519</v>
      </c>
      <c r="P32" s="22">
        <v>183.357728</v>
      </c>
      <c r="Q32" s="59">
        <f>SUM(N32:P32)</f>
        <v>502.08231900000004</v>
      </c>
      <c r="R32" s="9"/>
    </row>
    <row r="33" spans="1:18" ht="12.75">
      <c r="A33" s="6" t="s">
        <v>68</v>
      </c>
      <c r="B33" s="25">
        <v>4.700000000000728</v>
      </c>
      <c r="C33" s="25">
        <v>4.299999999999272</v>
      </c>
      <c r="D33" s="25">
        <v>4.3</v>
      </c>
      <c r="E33" s="22">
        <f>SUM(B33:D33)</f>
        <v>13.3</v>
      </c>
      <c r="F33" s="22">
        <v>6.2</v>
      </c>
      <c r="G33" s="22">
        <v>5.122897000000194</v>
      </c>
      <c r="H33" s="22">
        <v>11</v>
      </c>
      <c r="I33" s="22">
        <f>SUM(F33:H33)</f>
        <v>22.322897000000193</v>
      </c>
      <c r="J33" s="22">
        <v>6</v>
      </c>
      <c r="K33" s="22">
        <v>2.759504000000561</v>
      </c>
      <c r="L33" s="22">
        <v>2.2320749999998952</v>
      </c>
      <c r="M33" s="59">
        <f>SUM(J33:L33)</f>
        <v>10.991579000000456</v>
      </c>
      <c r="N33" s="22">
        <v>3.64116599999943</v>
      </c>
      <c r="O33" s="22">
        <v>4.9471199999998134</v>
      </c>
      <c r="P33" s="22">
        <v>5.415748399999245</v>
      </c>
      <c r="Q33" s="59">
        <f>SUM(N33:P33)</f>
        <v>14.004034399998488</v>
      </c>
      <c r="R33" s="9"/>
    </row>
    <row r="34" spans="1:18" ht="12.75">
      <c r="A34" s="7" t="s">
        <v>69</v>
      </c>
      <c r="B34" s="71">
        <f>SUM(B29:B33)</f>
        <v>5587.647472000001</v>
      </c>
      <c r="C34" s="71">
        <f>SUM(C29:C33)</f>
        <v>6675.38534415</v>
      </c>
      <c r="D34" s="71">
        <f>SUM(D29:D33)</f>
        <v>6390.400000000001</v>
      </c>
      <c r="E34" s="36">
        <f aca="true" t="shared" si="8" ref="E34:Q34">SUM(E29:E33)</f>
        <v>18653.432816149998</v>
      </c>
      <c r="F34" s="36">
        <f t="shared" si="8"/>
        <v>7016.7</v>
      </c>
      <c r="G34" s="36">
        <f t="shared" si="8"/>
        <v>7661.738607</v>
      </c>
      <c r="H34" s="36">
        <f t="shared" si="8"/>
        <v>7259.212006000001</v>
      </c>
      <c r="I34" s="36">
        <f t="shared" si="8"/>
        <v>21937.650613</v>
      </c>
      <c r="J34" s="36">
        <f t="shared" si="8"/>
        <v>7066.685017</v>
      </c>
      <c r="K34" s="36">
        <f t="shared" si="8"/>
        <v>6168.5</v>
      </c>
      <c r="L34" s="36">
        <f t="shared" si="8"/>
        <v>5687.331702</v>
      </c>
      <c r="M34" s="36">
        <f t="shared" si="8"/>
        <v>18922.516719</v>
      </c>
      <c r="N34" s="36">
        <f t="shared" si="8"/>
        <v>6437.434343999999</v>
      </c>
      <c r="O34" s="36">
        <f t="shared" si="8"/>
        <v>6504.492977</v>
      </c>
      <c r="P34" s="36">
        <f t="shared" si="8"/>
        <v>6330.023617399999</v>
      </c>
      <c r="Q34" s="36">
        <f t="shared" si="8"/>
        <v>19271.950938399994</v>
      </c>
      <c r="R34" s="9"/>
    </row>
    <row r="35" spans="1:18" ht="12.75">
      <c r="A35" s="27" t="s">
        <v>120</v>
      </c>
      <c r="B35" s="70"/>
      <c r="C35" s="46"/>
      <c r="D35" s="46"/>
      <c r="E35" s="46"/>
      <c r="F35" s="45"/>
      <c r="G35" s="45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9"/>
    </row>
    <row r="36" spans="1:18" ht="12.75">
      <c r="A36" s="6" t="s">
        <v>65</v>
      </c>
      <c r="B36" s="23">
        <v>0</v>
      </c>
      <c r="C36" s="22">
        <v>0</v>
      </c>
      <c r="D36" s="23">
        <v>0</v>
      </c>
      <c r="E36" s="22">
        <f aca="true" t="shared" si="9" ref="E36:E42">SUM(B36:D36)</f>
        <v>0</v>
      </c>
      <c r="F36" s="22">
        <v>0</v>
      </c>
      <c r="G36" s="22">
        <v>0</v>
      </c>
      <c r="H36" s="22">
        <v>0</v>
      </c>
      <c r="I36" s="22">
        <f aca="true" t="shared" si="10" ref="I36:I42">SUM(F36:H36)</f>
        <v>0</v>
      </c>
      <c r="J36" s="22">
        <v>0</v>
      </c>
      <c r="K36" s="22">
        <v>0</v>
      </c>
      <c r="L36" s="22">
        <v>0</v>
      </c>
      <c r="M36" s="16">
        <f aca="true" t="shared" si="11" ref="M36:M42">SUM(J36:L36)</f>
        <v>0</v>
      </c>
      <c r="N36" s="22">
        <v>0</v>
      </c>
      <c r="O36" s="22">
        <v>0</v>
      </c>
      <c r="P36" s="22">
        <v>0</v>
      </c>
      <c r="Q36" s="16">
        <f aca="true" t="shared" si="12" ref="Q36:Q42">SUM(N36:P36)</f>
        <v>0</v>
      </c>
      <c r="R36" s="9"/>
    </row>
    <row r="37" spans="1:18" ht="12.75">
      <c r="A37" s="6" t="s">
        <v>71</v>
      </c>
      <c r="B37" s="23">
        <v>654.6</v>
      </c>
      <c r="C37" s="22">
        <v>251.428968</v>
      </c>
      <c r="D37" s="23">
        <v>257.7</v>
      </c>
      <c r="E37" s="22">
        <f t="shared" si="9"/>
        <v>1163.7289680000001</v>
      </c>
      <c r="F37" s="22">
        <v>223</v>
      </c>
      <c r="G37" s="22">
        <v>183.2385055</v>
      </c>
      <c r="H37" s="22">
        <v>175.128809</v>
      </c>
      <c r="I37" s="22">
        <f t="shared" si="10"/>
        <v>581.3673145</v>
      </c>
      <c r="J37" s="22">
        <v>117.66878</v>
      </c>
      <c r="K37" s="22">
        <v>161.641905</v>
      </c>
      <c r="L37" s="22">
        <v>33.406051</v>
      </c>
      <c r="M37" s="16">
        <f t="shared" si="11"/>
        <v>312.716736</v>
      </c>
      <c r="N37" s="22">
        <v>121.773199</v>
      </c>
      <c r="O37" s="22">
        <v>88.63440115</v>
      </c>
      <c r="P37" s="22">
        <v>91.9552319</v>
      </c>
      <c r="Q37" s="16">
        <f t="shared" si="12"/>
        <v>302.36283205</v>
      </c>
      <c r="R37" s="9"/>
    </row>
    <row r="38" spans="1:18" ht="12.75">
      <c r="A38" s="6" t="s">
        <v>72</v>
      </c>
      <c r="B38" s="23">
        <v>234.4</v>
      </c>
      <c r="C38" s="22">
        <v>996.159183</v>
      </c>
      <c r="D38" s="23">
        <v>1202.8</v>
      </c>
      <c r="E38" s="22">
        <f t="shared" si="9"/>
        <v>2433.359183</v>
      </c>
      <c r="F38" s="22">
        <v>1189</v>
      </c>
      <c r="G38" s="22">
        <v>1308.530133</v>
      </c>
      <c r="H38" s="22">
        <v>1142.61225</v>
      </c>
      <c r="I38" s="22">
        <f t="shared" si="10"/>
        <v>3640.1423830000003</v>
      </c>
      <c r="J38" s="22">
        <v>1075.890108</v>
      </c>
      <c r="K38" s="22">
        <v>996.583138</v>
      </c>
      <c r="L38" s="22">
        <v>1003.804089</v>
      </c>
      <c r="M38" s="16">
        <f t="shared" si="11"/>
        <v>3076.2773349999998</v>
      </c>
      <c r="N38" s="22">
        <v>1098.732516</v>
      </c>
      <c r="O38" s="22">
        <v>1016.47025875</v>
      </c>
      <c r="P38" s="22">
        <v>807.274092</v>
      </c>
      <c r="Q38" s="16">
        <f t="shared" si="12"/>
        <v>2922.47686675</v>
      </c>
      <c r="R38" s="9"/>
    </row>
    <row r="39" spans="1:18" ht="12.75">
      <c r="A39" s="27" t="s">
        <v>73</v>
      </c>
      <c r="B39" s="23">
        <v>243.6</v>
      </c>
      <c r="C39" s="26">
        <v>155.8467703</v>
      </c>
      <c r="D39" s="23">
        <v>196.4</v>
      </c>
      <c r="E39" s="22">
        <f t="shared" si="9"/>
        <v>595.8467703</v>
      </c>
      <c r="F39" s="22">
        <v>162.7</v>
      </c>
      <c r="G39" s="22">
        <v>197.4208411</v>
      </c>
      <c r="H39" s="22">
        <v>184.935076</v>
      </c>
      <c r="I39" s="22">
        <f t="shared" si="10"/>
        <v>545.0559171</v>
      </c>
      <c r="J39" s="22">
        <v>147.413116</v>
      </c>
      <c r="K39" s="22">
        <v>144.360741</v>
      </c>
      <c r="L39" s="22">
        <v>142.600705</v>
      </c>
      <c r="M39" s="16">
        <f t="shared" si="11"/>
        <v>434.374562</v>
      </c>
      <c r="N39" s="22">
        <v>128.04189904999998</v>
      </c>
      <c r="O39" s="22">
        <v>78.30860855</v>
      </c>
      <c r="P39" s="22">
        <v>95.208373</v>
      </c>
      <c r="Q39" s="16">
        <f t="shared" si="12"/>
        <v>301.55888059999995</v>
      </c>
      <c r="R39" s="9"/>
    </row>
    <row r="40" spans="1:18" ht="12.75" customHeight="1">
      <c r="A40" s="6" t="s">
        <v>74</v>
      </c>
      <c r="B40" s="23">
        <v>0</v>
      </c>
      <c r="C40" s="22">
        <v>0</v>
      </c>
      <c r="D40" s="23">
        <v>0</v>
      </c>
      <c r="E40" s="22">
        <f t="shared" si="9"/>
        <v>0</v>
      </c>
      <c r="F40" s="22" t="s">
        <v>26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v>0</v>
      </c>
      <c r="M40" s="16">
        <f t="shared" si="11"/>
        <v>0</v>
      </c>
      <c r="N40" s="22">
        <v>0</v>
      </c>
      <c r="O40" s="22">
        <v>0</v>
      </c>
      <c r="P40" s="22">
        <v>0</v>
      </c>
      <c r="Q40" s="16">
        <f t="shared" si="12"/>
        <v>0</v>
      </c>
      <c r="R40" s="9"/>
    </row>
    <row r="41" spans="1:18" ht="12.75" customHeight="1">
      <c r="A41" s="6" t="s">
        <v>75</v>
      </c>
      <c r="B41" s="23">
        <v>239.9</v>
      </c>
      <c r="C41" s="22">
        <v>79.72776545</v>
      </c>
      <c r="D41" s="23">
        <v>165.8</v>
      </c>
      <c r="E41" s="22">
        <f t="shared" si="9"/>
        <v>485.42776545000004</v>
      </c>
      <c r="F41" s="22">
        <v>170</v>
      </c>
      <c r="G41" s="22">
        <v>152.22586195</v>
      </c>
      <c r="H41" s="22">
        <v>137.7013279</v>
      </c>
      <c r="I41" s="22">
        <f t="shared" si="10"/>
        <v>459.92718985</v>
      </c>
      <c r="J41" s="22">
        <v>115.04527225</v>
      </c>
      <c r="K41" s="22">
        <v>94.8875799</v>
      </c>
      <c r="L41" s="22">
        <v>127.0659914</v>
      </c>
      <c r="M41" s="16">
        <f t="shared" si="11"/>
        <v>336.99884355</v>
      </c>
      <c r="N41" s="22">
        <v>54.6480464</v>
      </c>
      <c r="O41" s="22">
        <v>29.6520074</v>
      </c>
      <c r="P41" s="22">
        <v>2.2263546</v>
      </c>
      <c r="Q41" s="16">
        <f t="shared" si="12"/>
        <v>86.5264084</v>
      </c>
      <c r="R41" s="9"/>
    </row>
    <row r="42" spans="1:18" ht="12.75" customHeight="1">
      <c r="A42" s="6" t="s">
        <v>68</v>
      </c>
      <c r="B42" s="23">
        <v>4843.4</v>
      </c>
      <c r="C42" s="26">
        <v>3814.6</v>
      </c>
      <c r="D42" s="23">
        <v>4760.9</v>
      </c>
      <c r="E42" s="22">
        <f t="shared" si="9"/>
        <v>13418.9</v>
      </c>
      <c r="F42" s="22">
        <v>3451</v>
      </c>
      <c r="G42" s="22">
        <v>4532.11740945</v>
      </c>
      <c r="H42" s="22">
        <v>3536.2</v>
      </c>
      <c r="I42" s="22">
        <f t="shared" si="10"/>
        <v>11519.31740945</v>
      </c>
      <c r="J42" s="22">
        <v>3325.8</v>
      </c>
      <c r="K42" s="22">
        <v>3217.9266361</v>
      </c>
      <c r="L42" s="22">
        <v>3292.9073236000004</v>
      </c>
      <c r="M42" s="16">
        <f t="shared" si="11"/>
        <v>9836.6339597</v>
      </c>
      <c r="N42" s="22">
        <v>3820.451381</v>
      </c>
      <c r="O42" s="22">
        <v>3451.7789329999996</v>
      </c>
      <c r="P42" s="22">
        <v>2955.75940045</v>
      </c>
      <c r="Q42" s="16">
        <f t="shared" si="12"/>
        <v>10227.98971445</v>
      </c>
      <c r="R42" s="9"/>
    </row>
    <row r="43" spans="1:18" ht="12.75" customHeight="1">
      <c r="A43" s="7" t="s">
        <v>69</v>
      </c>
      <c r="B43" s="72">
        <f aca="true" t="shared" si="13" ref="B43:Q43">SUM(B36:B42)</f>
        <v>6215.9</v>
      </c>
      <c r="C43" s="72">
        <f t="shared" si="13"/>
        <v>5297.76268675</v>
      </c>
      <c r="D43" s="72">
        <f t="shared" si="13"/>
        <v>6583.599999999999</v>
      </c>
      <c r="E43" s="68">
        <f t="shared" si="13"/>
        <v>18097.26268675</v>
      </c>
      <c r="F43" s="68">
        <f t="shared" si="13"/>
        <v>5195.7</v>
      </c>
      <c r="G43" s="68">
        <f t="shared" si="13"/>
        <v>6373.532751000001</v>
      </c>
      <c r="H43" s="68">
        <f t="shared" si="13"/>
        <v>5176.5774629</v>
      </c>
      <c r="I43" s="68">
        <f t="shared" si="13"/>
        <v>16745.8102139</v>
      </c>
      <c r="J43" s="68">
        <f t="shared" si="13"/>
        <v>4781.81727625</v>
      </c>
      <c r="K43" s="68">
        <f t="shared" si="13"/>
        <v>4615.4</v>
      </c>
      <c r="L43" s="68">
        <f t="shared" si="13"/>
        <v>4599.78416</v>
      </c>
      <c r="M43" s="68">
        <f t="shared" si="13"/>
        <v>13997.00143625</v>
      </c>
      <c r="N43" s="68">
        <f t="shared" si="13"/>
        <v>5223.64704145</v>
      </c>
      <c r="O43" s="68">
        <f t="shared" si="13"/>
        <v>4664.84420885</v>
      </c>
      <c r="P43" s="68">
        <f t="shared" si="13"/>
        <v>3952.42345195</v>
      </c>
      <c r="Q43" s="68">
        <f t="shared" si="13"/>
        <v>13840.91470225</v>
      </c>
      <c r="R43" s="9"/>
    </row>
    <row r="44" spans="1:18" ht="12.75" customHeight="1">
      <c r="A44" s="85" t="s">
        <v>76</v>
      </c>
      <c r="B44" s="79">
        <v>144.43138119999998</v>
      </c>
      <c r="C44" s="25">
        <v>85.96538725</v>
      </c>
      <c r="D44" s="25">
        <v>83.7</v>
      </c>
      <c r="E44" s="26">
        <f>SUM(B44:D44)</f>
        <v>314.09676844999996</v>
      </c>
      <c r="F44" s="26">
        <v>51.4</v>
      </c>
      <c r="G44" s="26">
        <v>183.2385055</v>
      </c>
      <c r="H44" s="26">
        <v>41.3</v>
      </c>
      <c r="I44" s="26">
        <f>SUM(F44:H44)</f>
        <v>275.9385055</v>
      </c>
      <c r="J44" s="26">
        <v>32.89242345</v>
      </c>
      <c r="K44" s="26">
        <v>83.658001</v>
      </c>
      <c r="L44" s="26">
        <v>61.38687385</v>
      </c>
      <c r="M44" s="16">
        <f>SUM(J44:L44)</f>
        <v>177.9372983</v>
      </c>
      <c r="N44" s="26">
        <v>416.83225545</v>
      </c>
      <c r="O44" s="26">
        <v>980.0915215000001</v>
      </c>
      <c r="P44" s="76">
        <v>221.82830905</v>
      </c>
      <c r="Q44" s="16">
        <f>SUM(N44:P44)</f>
        <v>1618.752086</v>
      </c>
      <c r="R44" s="9"/>
    </row>
    <row r="45" spans="1:18" ht="12.75" customHeight="1">
      <c r="A45" s="6" t="s">
        <v>77</v>
      </c>
      <c r="B45" s="75">
        <v>208.08016955000002</v>
      </c>
      <c r="C45" s="25">
        <v>262.53486167</v>
      </c>
      <c r="D45" s="25">
        <v>317.4</v>
      </c>
      <c r="E45" s="26">
        <f>SUM(B45:D45)</f>
        <v>788.01503122</v>
      </c>
      <c r="F45" s="26">
        <v>271.8</v>
      </c>
      <c r="G45" s="26">
        <v>1308.530133</v>
      </c>
      <c r="H45" s="26">
        <v>283.51115730000004</v>
      </c>
      <c r="I45" s="26">
        <f>SUM(F45:H45)</f>
        <v>1863.8412902999999</v>
      </c>
      <c r="J45" s="26">
        <v>268.9780429</v>
      </c>
      <c r="K45" s="26">
        <v>272.83483285</v>
      </c>
      <c r="L45" s="26">
        <v>229.58095740000002</v>
      </c>
      <c r="M45" s="16">
        <f>SUM(J45:L45)</f>
        <v>771.39383315</v>
      </c>
      <c r="N45" s="26">
        <v>236.76823941</v>
      </c>
      <c r="O45" s="26">
        <v>221.33791995</v>
      </c>
      <c r="P45" s="75">
        <v>226.0630288</v>
      </c>
      <c r="Q45" s="16">
        <f>SUM(N45:P45)</f>
        <v>684.16918816</v>
      </c>
      <c r="R45" s="9"/>
    </row>
    <row r="46" spans="1:18" ht="12.75" customHeight="1">
      <c r="A46" s="29" t="s">
        <v>78</v>
      </c>
      <c r="B46" s="77">
        <v>363.08619245</v>
      </c>
      <c r="C46" s="25">
        <v>339.62751937999997</v>
      </c>
      <c r="D46" s="25">
        <v>372.8</v>
      </c>
      <c r="E46" s="26">
        <f>SUM(B46:D46)</f>
        <v>1075.51371183</v>
      </c>
      <c r="F46" s="26">
        <v>414</v>
      </c>
      <c r="G46" s="26">
        <v>197.4208411</v>
      </c>
      <c r="H46" s="26">
        <v>354.66268313</v>
      </c>
      <c r="I46" s="26">
        <f>SUM(F46:H46)</f>
        <v>966.08352423</v>
      </c>
      <c r="J46" s="26">
        <v>322.1439942</v>
      </c>
      <c r="K46" s="26">
        <v>358.1966892</v>
      </c>
      <c r="L46" s="26">
        <v>738.8858334500001</v>
      </c>
      <c r="M46" s="16">
        <f>SUM(J46:L46)</f>
        <v>1419.22651685</v>
      </c>
      <c r="N46" s="26">
        <v>383.5431464</v>
      </c>
      <c r="O46" s="26">
        <v>344.90558795</v>
      </c>
      <c r="P46" s="77">
        <v>408.57969964999995</v>
      </c>
      <c r="Q46" s="16">
        <f>SUM(N46:P46)</f>
        <v>1137.0284339999998</v>
      </c>
      <c r="R46" s="9"/>
    </row>
    <row r="47" spans="1:18" ht="12.75" customHeight="1">
      <c r="A47" s="29" t="s">
        <v>79</v>
      </c>
      <c r="B47" s="75">
        <v>2566.70415895</v>
      </c>
      <c r="C47" s="25">
        <v>3732.1765767999996</v>
      </c>
      <c r="D47" s="25">
        <v>3639.5</v>
      </c>
      <c r="E47" s="26">
        <f>SUM(B47:D47)</f>
        <v>9938.380735749999</v>
      </c>
      <c r="F47" s="26">
        <v>3591.9</v>
      </c>
      <c r="G47" s="26">
        <v>0</v>
      </c>
      <c r="H47" s="26">
        <v>3012.8322132</v>
      </c>
      <c r="I47" s="26">
        <f>SUM(F47:H47)</f>
        <v>6604.7322132</v>
      </c>
      <c r="J47" s="26">
        <v>2878.3967585</v>
      </c>
      <c r="K47" s="26">
        <v>2564.6202233000004</v>
      </c>
      <c r="L47" s="26">
        <v>2763.9412870499996</v>
      </c>
      <c r="M47" s="16">
        <f>SUM(J47:L47)</f>
        <v>8206.95826885</v>
      </c>
      <c r="N47" s="26">
        <v>2443.6052609000003</v>
      </c>
      <c r="O47" s="26">
        <v>2586.31034305</v>
      </c>
      <c r="P47" s="75">
        <v>3409.1419680500003</v>
      </c>
      <c r="Q47" s="16">
        <f>SUM(N47:P47)</f>
        <v>8439.057572000002</v>
      </c>
      <c r="R47" s="9"/>
    </row>
    <row r="48" spans="1:18" ht="12.75" customHeight="1">
      <c r="A48" s="6" t="s">
        <v>80</v>
      </c>
      <c r="B48" s="75">
        <v>2735.2198192600003</v>
      </c>
      <c r="C48" s="25">
        <v>2764.05379304</v>
      </c>
      <c r="D48" s="25">
        <v>3019.6</v>
      </c>
      <c r="E48" s="26">
        <f>SUM(B48:D48)</f>
        <v>8518.8736123</v>
      </c>
      <c r="F48" s="26">
        <v>2791.8</v>
      </c>
      <c r="G48" s="26">
        <v>152.22586195</v>
      </c>
      <c r="H48" s="26">
        <v>2714.38100186</v>
      </c>
      <c r="I48" s="26">
        <f>SUM(F48:H48)</f>
        <v>5658.40686381</v>
      </c>
      <c r="J48" s="26">
        <v>2937.33374511</v>
      </c>
      <c r="K48" s="26">
        <v>2567.1303085500003</v>
      </c>
      <c r="L48" s="26">
        <v>2676.3937855100003</v>
      </c>
      <c r="M48" s="16">
        <f>SUM(J48:L48)</f>
        <v>8180.85783917</v>
      </c>
      <c r="N48" s="26">
        <v>2639.92634119</v>
      </c>
      <c r="O48" s="26">
        <v>2631.92424674</v>
      </c>
      <c r="P48" s="75">
        <v>2588.01276575</v>
      </c>
      <c r="Q48" s="16">
        <f>SUM(N48:P48)</f>
        <v>7859.863353680001</v>
      </c>
      <c r="R48" s="9"/>
    </row>
    <row r="49" spans="1:18" ht="12.75" customHeight="1">
      <c r="A49" s="7" t="s">
        <v>69</v>
      </c>
      <c r="B49" s="73">
        <f aca="true" t="shared" si="14" ref="B49:P49">SUM(B44:B48)</f>
        <v>6017.52172141</v>
      </c>
      <c r="C49" s="73">
        <f t="shared" si="14"/>
        <v>7184.35813814</v>
      </c>
      <c r="D49" s="73">
        <f t="shared" si="14"/>
        <v>7433</v>
      </c>
      <c r="E49" s="49">
        <f t="shared" si="14"/>
        <v>20634.879859549997</v>
      </c>
      <c r="F49" s="49">
        <f t="shared" si="14"/>
        <v>7120.900000000001</v>
      </c>
      <c r="G49" s="49">
        <v>4532.11740945</v>
      </c>
      <c r="H49" s="49">
        <f t="shared" si="14"/>
        <v>6406.68705549</v>
      </c>
      <c r="I49" s="49">
        <f t="shared" si="14"/>
        <v>15369.00239704</v>
      </c>
      <c r="J49" s="49">
        <f t="shared" si="14"/>
        <v>6439.74496416</v>
      </c>
      <c r="K49" s="49">
        <f t="shared" si="14"/>
        <v>5846.4400549</v>
      </c>
      <c r="L49" s="49">
        <f t="shared" si="14"/>
        <v>6470.1887372599995</v>
      </c>
      <c r="M49" s="49">
        <f t="shared" si="14"/>
        <v>18756.37375632</v>
      </c>
      <c r="N49" s="49">
        <f t="shared" si="14"/>
        <v>6120.6752433500005</v>
      </c>
      <c r="O49" s="49">
        <f t="shared" si="14"/>
        <v>6764.56961919</v>
      </c>
      <c r="P49" s="49">
        <f t="shared" si="14"/>
        <v>6853.6257712999995</v>
      </c>
      <c r="Q49" s="49">
        <f>SUM(Q44:Q48)</f>
        <v>19738.87063384</v>
      </c>
      <c r="R49" s="9"/>
    </row>
    <row r="50" spans="1:18" ht="12.75" customHeight="1">
      <c r="A50" s="6" t="s">
        <v>81</v>
      </c>
      <c r="B50" s="25">
        <v>23.4275315</v>
      </c>
      <c r="C50" s="25">
        <v>70.8229252</v>
      </c>
      <c r="D50" s="25">
        <v>89.6</v>
      </c>
      <c r="E50" s="26">
        <f>SUM(B50:D50)</f>
        <v>183.8504567</v>
      </c>
      <c r="F50" s="22">
        <v>75.1</v>
      </c>
      <c r="G50" s="22">
        <v>74.61209195</v>
      </c>
      <c r="H50" s="22">
        <v>61.3830174</v>
      </c>
      <c r="I50" s="26">
        <f>SUM(F50:H50)</f>
        <v>211.09510935</v>
      </c>
      <c r="J50" s="22">
        <v>69.13008855</v>
      </c>
      <c r="K50" s="22">
        <v>79.47645890000001</v>
      </c>
      <c r="L50" s="22">
        <v>77.5091918</v>
      </c>
      <c r="M50" s="16">
        <f>SUM(J50:L50)</f>
        <v>226.11573925</v>
      </c>
      <c r="N50" s="22">
        <v>53.73883875</v>
      </c>
      <c r="O50" s="22">
        <v>21.6468725</v>
      </c>
      <c r="P50" s="22">
        <v>3.0995219</v>
      </c>
      <c r="Q50" s="16">
        <f>SUM(N50:P50)</f>
        <v>78.48523315</v>
      </c>
      <c r="R50" s="9"/>
    </row>
    <row r="51" spans="1:18" ht="12.75" customHeight="1">
      <c r="A51" s="5" t="s">
        <v>49</v>
      </c>
      <c r="B51" s="36">
        <f>B34+B43+B49+B50</f>
        <v>17844.49672491</v>
      </c>
      <c r="C51" s="36">
        <f>C34+C43+C49+C50</f>
        <v>19228.329094239998</v>
      </c>
      <c r="D51" s="36">
        <f>D34+D43+D49+D50</f>
        <v>20496.6</v>
      </c>
      <c r="E51" s="68">
        <f aca="true" t="shared" si="15" ref="E51:Q51">+E49+E43+E34+E50</f>
        <v>57569.42581914999</v>
      </c>
      <c r="F51" s="68">
        <f t="shared" si="15"/>
        <v>19408.399999999998</v>
      </c>
      <c r="G51" s="68">
        <f t="shared" si="15"/>
        <v>18642.0008594</v>
      </c>
      <c r="H51" s="68">
        <f t="shared" si="15"/>
        <v>18903.85954179</v>
      </c>
      <c r="I51" s="68">
        <f t="shared" si="15"/>
        <v>54263.55833329</v>
      </c>
      <c r="J51" s="68">
        <f t="shared" si="15"/>
        <v>18357.377345959998</v>
      </c>
      <c r="K51" s="68">
        <f t="shared" si="15"/>
        <v>16709.8165138</v>
      </c>
      <c r="L51" s="68">
        <f t="shared" si="15"/>
        <v>16834.813791059998</v>
      </c>
      <c r="M51" s="68">
        <f t="shared" si="15"/>
        <v>51902.00765082</v>
      </c>
      <c r="N51" s="68">
        <f t="shared" si="15"/>
        <v>17835.49546755</v>
      </c>
      <c r="O51" s="68">
        <f t="shared" si="15"/>
        <v>17955.553677540003</v>
      </c>
      <c r="P51" s="68">
        <f t="shared" si="15"/>
        <v>17139.172362549998</v>
      </c>
      <c r="Q51" s="68">
        <f t="shared" si="15"/>
        <v>52930.22150764</v>
      </c>
      <c r="R51" s="9"/>
    </row>
    <row r="52" spans="1:17" ht="12.75" customHeight="1">
      <c r="A52" s="39" t="s">
        <v>82</v>
      </c>
      <c r="B52" s="31">
        <v>0</v>
      </c>
      <c r="C52" s="16">
        <v>0</v>
      </c>
      <c r="D52" s="16">
        <v>0</v>
      </c>
      <c r="E52" s="16">
        <f>SUM(B52:D52)</f>
        <v>0</v>
      </c>
      <c r="F52" s="16">
        <v>0</v>
      </c>
      <c r="G52" s="16">
        <v>0</v>
      </c>
      <c r="H52" s="26">
        <v>0</v>
      </c>
      <c r="I52" s="16">
        <f>SUM(F52:H52)</f>
        <v>0</v>
      </c>
      <c r="J52" s="26">
        <v>0</v>
      </c>
      <c r="K52" s="26">
        <v>0</v>
      </c>
      <c r="L52" s="26">
        <v>0</v>
      </c>
      <c r="M52" s="16">
        <f>SUM(J52:L52)</f>
        <v>0</v>
      </c>
      <c r="N52" s="26">
        <v>0</v>
      </c>
      <c r="O52" s="26">
        <v>0</v>
      </c>
      <c r="P52" s="26">
        <v>0</v>
      </c>
      <c r="Q52" s="16">
        <f>SUM(N52:P52)</f>
        <v>0</v>
      </c>
    </row>
    <row r="53" spans="1:17" ht="12.75" customHeight="1">
      <c r="A53" s="5" t="s">
        <v>83</v>
      </c>
      <c r="B53" s="71">
        <f>B51-B52</f>
        <v>17844.49672491</v>
      </c>
      <c r="C53" s="71">
        <f>C51-C52</f>
        <v>19228.329094239998</v>
      </c>
      <c r="D53" s="71">
        <f>D51-D52</f>
        <v>20496.6</v>
      </c>
      <c r="E53" s="36">
        <f aca="true" t="shared" si="16" ref="E53:P53">+E51-E52</f>
        <v>57569.42581914999</v>
      </c>
      <c r="F53" s="36">
        <f t="shared" si="16"/>
        <v>19408.399999999998</v>
      </c>
      <c r="G53" s="36">
        <f t="shared" si="16"/>
        <v>18642.0008594</v>
      </c>
      <c r="H53" s="36">
        <f t="shared" si="16"/>
        <v>18903.85954179</v>
      </c>
      <c r="I53" s="36">
        <f t="shared" si="16"/>
        <v>54263.55833329</v>
      </c>
      <c r="J53" s="36">
        <f t="shared" si="16"/>
        <v>18357.377345959998</v>
      </c>
      <c r="K53" s="36">
        <f t="shared" si="16"/>
        <v>16709.8165138</v>
      </c>
      <c r="L53" s="36">
        <f t="shared" si="16"/>
        <v>16834.813791059998</v>
      </c>
      <c r="M53" s="36">
        <f t="shared" si="16"/>
        <v>51902.00765082</v>
      </c>
      <c r="N53" s="36">
        <f t="shared" si="16"/>
        <v>17835.49546755</v>
      </c>
      <c r="O53" s="36">
        <f t="shared" si="16"/>
        <v>17955.553677540003</v>
      </c>
      <c r="P53" s="36">
        <f t="shared" si="16"/>
        <v>17139.172362549998</v>
      </c>
      <c r="Q53" s="36">
        <f>+Q51-Q52</f>
        <v>52930.22150764</v>
      </c>
    </row>
    <row r="54" spans="1:17" ht="12.75">
      <c r="A54" s="29" t="s">
        <v>85</v>
      </c>
      <c r="B54" s="25">
        <v>0</v>
      </c>
      <c r="C54" s="26">
        <v>0</v>
      </c>
      <c r="D54" s="26">
        <v>0</v>
      </c>
      <c r="E54" s="26">
        <f>SUM(B54:D54)</f>
        <v>0</v>
      </c>
      <c r="F54" s="26">
        <v>0</v>
      </c>
      <c r="G54" s="26">
        <v>0</v>
      </c>
      <c r="H54" s="16">
        <v>0</v>
      </c>
      <c r="I54" s="26">
        <f>SUM(F54:H54)</f>
        <v>0</v>
      </c>
      <c r="J54" s="16">
        <v>0</v>
      </c>
      <c r="K54" s="16">
        <v>0</v>
      </c>
      <c r="L54" s="16">
        <v>0</v>
      </c>
      <c r="M54" s="16">
        <f>SUM(J54:L55)</f>
        <v>51902.00765081999</v>
      </c>
      <c r="N54" s="16">
        <v>0</v>
      </c>
      <c r="O54" s="16">
        <v>0</v>
      </c>
      <c r="P54" s="16">
        <v>0</v>
      </c>
      <c r="Q54" s="16">
        <f>SUM(N54:P55)</f>
        <v>52930.22150764</v>
      </c>
    </row>
    <row r="55" spans="1:17" ht="12.75">
      <c r="A55" s="7" t="s">
        <v>84</v>
      </c>
      <c r="B55" s="71">
        <f>SUM(B53:B54)</f>
        <v>17844.49672491</v>
      </c>
      <c r="C55" s="71">
        <f>SUM(C53:C54)</f>
        <v>19228.329094239998</v>
      </c>
      <c r="D55" s="71">
        <f>SUM(D53:D54)</f>
        <v>20496.6</v>
      </c>
      <c r="E55" s="36">
        <f aca="true" t="shared" si="17" ref="E55:P55">E53+E54</f>
        <v>57569.42581914999</v>
      </c>
      <c r="F55" s="36">
        <f t="shared" si="17"/>
        <v>19408.399999999998</v>
      </c>
      <c r="G55" s="36">
        <f t="shared" si="17"/>
        <v>18642.0008594</v>
      </c>
      <c r="H55" s="36">
        <f t="shared" si="17"/>
        <v>18903.85954179</v>
      </c>
      <c r="I55" s="36">
        <f t="shared" si="17"/>
        <v>54263.55833329</v>
      </c>
      <c r="J55" s="36">
        <f t="shared" si="17"/>
        <v>18357.377345959998</v>
      </c>
      <c r="K55" s="36">
        <f t="shared" si="17"/>
        <v>16709.8165138</v>
      </c>
      <c r="L55" s="36">
        <f t="shared" si="17"/>
        <v>16834.813791059998</v>
      </c>
      <c r="M55" s="36">
        <f t="shared" si="17"/>
        <v>103804.01530164</v>
      </c>
      <c r="N55" s="36">
        <f t="shared" si="17"/>
        <v>17835.49546755</v>
      </c>
      <c r="O55" s="36">
        <f t="shared" si="17"/>
        <v>17955.553677540003</v>
      </c>
      <c r="P55" s="36">
        <f t="shared" si="17"/>
        <v>17139.172362549998</v>
      </c>
      <c r="Q55" s="36">
        <f>Q53+Q54</f>
        <v>105860.44301528</v>
      </c>
    </row>
    <row r="56" ht="12.75" customHeight="1"/>
    <row r="57" ht="12.75" customHeight="1"/>
    <row r="58" ht="12.75" customHeight="1"/>
    <row r="59" spans="1:17" ht="12.75" customHeight="1">
      <c r="A59" s="8" t="s">
        <v>87</v>
      </c>
      <c r="M59" s="2"/>
      <c r="Q59" s="2" t="s">
        <v>94</v>
      </c>
    </row>
    <row r="60" spans="1:17" ht="12.75" customHeight="1">
      <c r="A60" s="92" t="s">
        <v>86</v>
      </c>
      <c r="B60" s="93" t="s">
        <v>34</v>
      </c>
      <c r="C60" s="94"/>
      <c r="D60" s="94"/>
      <c r="E60" s="95"/>
      <c r="F60" s="93" t="s">
        <v>35</v>
      </c>
      <c r="G60" s="94"/>
      <c r="H60" s="94"/>
      <c r="I60" s="95"/>
      <c r="J60" s="93" t="s">
        <v>36</v>
      </c>
      <c r="K60" s="94"/>
      <c r="L60" s="94"/>
      <c r="M60" s="95"/>
      <c r="N60" s="93" t="s">
        <v>37</v>
      </c>
      <c r="O60" s="94"/>
      <c r="P60" s="94"/>
      <c r="Q60" s="95"/>
    </row>
    <row r="61" spans="1:17" ht="12.75" customHeight="1">
      <c r="A61" s="92"/>
      <c r="B61" s="53" t="s">
        <v>30</v>
      </c>
      <c r="C61" s="53" t="s">
        <v>47</v>
      </c>
      <c r="D61" s="53" t="s">
        <v>32</v>
      </c>
      <c r="E61" s="53" t="s">
        <v>33</v>
      </c>
      <c r="F61" s="53" t="s">
        <v>38</v>
      </c>
      <c r="G61" s="53" t="s">
        <v>39</v>
      </c>
      <c r="H61" s="53" t="s">
        <v>40</v>
      </c>
      <c r="I61" s="53" t="s">
        <v>33</v>
      </c>
      <c r="J61" s="53" t="s">
        <v>41</v>
      </c>
      <c r="K61" s="53" t="s">
        <v>42</v>
      </c>
      <c r="L61" s="53" t="s">
        <v>43</v>
      </c>
      <c r="M61" s="53" t="s">
        <v>33</v>
      </c>
      <c r="N61" s="53" t="s">
        <v>44</v>
      </c>
      <c r="O61" s="53" t="s">
        <v>45</v>
      </c>
      <c r="P61" s="53" t="s">
        <v>46</v>
      </c>
      <c r="Q61" s="53" t="s">
        <v>33</v>
      </c>
    </row>
    <row r="62" spans="1:17" ht="12.75">
      <c r="A62" s="6" t="s">
        <v>88</v>
      </c>
      <c r="B62" s="32">
        <v>7110.532</v>
      </c>
      <c r="C62" s="32">
        <v>6982.198</v>
      </c>
      <c r="D62" s="81">
        <v>7151.7</v>
      </c>
      <c r="E62" s="32">
        <f>SUM(B62:D62)</f>
        <v>21244.43</v>
      </c>
      <c r="F62" s="32">
        <v>7228.7</v>
      </c>
      <c r="G62" s="32">
        <v>6610.143</v>
      </c>
      <c r="H62" s="32">
        <v>6886.529</v>
      </c>
      <c r="I62" s="32">
        <f>SUM(F62:H62)</f>
        <v>20725.372000000003</v>
      </c>
      <c r="J62" s="32">
        <v>7011.806</v>
      </c>
      <c r="K62" s="32">
        <v>5512.764</v>
      </c>
      <c r="L62" s="32">
        <v>7019.476115</v>
      </c>
      <c r="M62" s="16">
        <f>SUM(J62:L62)</f>
        <v>19544.046115</v>
      </c>
      <c r="N62" s="74">
        <v>6257.414</v>
      </c>
      <c r="O62" s="32">
        <v>7429.594</v>
      </c>
      <c r="P62" s="32">
        <v>6483.336</v>
      </c>
      <c r="Q62" s="16">
        <f>SUM(N62:P62)</f>
        <v>20170.344</v>
      </c>
    </row>
    <row r="63" spans="1:17" ht="12.75">
      <c r="A63" s="27" t="s">
        <v>90</v>
      </c>
      <c r="B63" s="32">
        <v>907.658</v>
      </c>
      <c r="C63" s="32">
        <v>1141.482</v>
      </c>
      <c r="D63" s="81">
        <v>970.126</v>
      </c>
      <c r="E63" s="32">
        <f>SUM(B63:D63)</f>
        <v>3019.2659999999996</v>
      </c>
      <c r="F63" s="32">
        <v>1331.1</v>
      </c>
      <c r="G63" s="32">
        <v>951.854</v>
      </c>
      <c r="H63" s="32">
        <v>1164.849</v>
      </c>
      <c r="I63" s="32">
        <f>SUM(F63:H63)</f>
        <v>3447.803</v>
      </c>
      <c r="J63" s="32">
        <v>931.753</v>
      </c>
      <c r="K63" s="32">
        <v>564.106</v>
      </c>
      <c r="L63" s="32">
        <v>859.7672</v>
      </c>
      <c r="M63" s="16">
        <f>SUM(J63:L63)</f>
        <v>2355.6261999999997</v>
      </c>
      <c r="N63" s="74">
        <v>963.466</v>
      </c>
      <c r="O63" s="32">
        <v>770.96</v>
      </c>
      <c r="P63" s="32">
        <v>1053.038</v>
      </c>
      <c r="Q63" s="16">
        <f>SUM(N63:P63)</f>
        <v>2787.464</v>
      </c>
    </row>
    <row r="64" spans="1:17" ht="12.75">
      <c r="A64" s="27" t="s">
        <v>89</v>
      </c>
      <c r="B64" s="32">
        <v>974.796</v>
      </c>
      <c r="C64" s="32">
        <v>1017.152</v>
      </c>
      <c r="D64" s="81">
        <v>1072.348</v>
      </c>
      <c r="E64" s="32">
        <f>SUM(B64:D64)</f>
        <v>3064.2960000000003</v>
      </c>
      <c r="F64" s="32">
        <v>1007.6</v>
      </c>
      <c r="G64" s="32">
        <v>1020.42</v>
      </c>
      <c r="H64" s="32">
        <v>957.921</v>
      </c>
      <c r="I64" s="32">
        <f>SUM(F64:H64)</f>
        <v>2985.941</v>
      </c>
      <c r="J64" s="32">
        <v>820.823</v>
      </c>
      <c r="K64" s="32">
        <v>761.911</v>
      </c>
      <c r="L64" s="32">
        <v>782.6963</v>
      </c>
      <c r="M64" s="16">
        <f>SUM(J64:L64)</f>
        <v>2365.4303</v>
      </c>
      <c r="N64" s="74">
        <v>762.484</v>
      </c>
      <c r="O64" s="32">
        <v>716.4</v>
      </c>
      <c r="P64" s="32">
        <v>961.273</v>
      </c>
      <c r="Q64" s="16">
        <f>SUM(N64:P64)</f>
        <v>2440.157</v>
      </c>
    </row>
    <row r="65" spans="1:17" ht="12.75">
      <c r="A65" s="7" t="s">
        <v>69</v>
      </c>
      <c r="B65" s="33">
        <f aca="true" t="shared" si="18" ref="B65:Q65">SUM(B62:B64)</f>
        <v>8992.986</v>
      </c>
      <c r="C65" s="33">
        <f t="shared" si="18"/>
        <v>9140.832</v>
      </c>
      <c r="D65" s="33">
        <f t="shared" si="18"/>
        <v>9194.173999999999</v>
      </c>
      <c r="E65" s="33">
        <f t="shared" si="18"/>
        <v>27327.992</v>
      </c>
      <c r="F65" s="33">
        <f t="shared" si="18"/>
        <v>9567.4</v>
      </c>
      <c r="G65" s="33">
        <f t="shared" si="18"/>
        <v>8582.417</v>
      </c>
      <c r="H65" s="33">
        <f t="shared" si="18"/>
        <v>9009.299</v>
      </c>
      <c r="I65" s="33">
        <f t="shared" si="18"/>
        <v>27159.116</v>
      </c>
      <c r="J65" s="33">
        <f t="shared" si="18"/>
        <v>8764.382</v>
      </c>
      <c r="K65" s="33">
        <f t="shared" si="18"/>
        <v>6838.781</v>
      </c>
      <c r="L65" s="33">
        <f t="shared" si="18"/>
        <v>8661.939615000001</v>
      </c>
      <c r="M65" s="33">
        <f t="shared" si="18"/>
        <v>24265.102615</v>
      </c>
      <c r="N65" s="33">
        <f t="shared" si="18"/>
        <v>7983.3640000000005</v>
      </c>
      <c r="O65" s="33">
        <f t="shared" si="18"/>
        <v>8916.954</v>
      </c>
      <c r="P65" s="33">
        <f t="shared" si="18"/>
        <v>8497.646999999999</v>
      </c>
      <c r="Q65" s="36">
        <f t="shared" si="18"/>
        <v>25397.965</v>
      </c>
    </row>
    <row r="66" spans="1:17" ht="12.75">
      <c r="A66" s="24" t="s">
        <v>121</v>
      </c>
      <c r="B66" s="34">
        <v>5679.984</v>
      </c>
      <c r="C66" s="34">
        <v>5754.809</v>
      </c>
      <c r="D66" s="34">
        <v>5498.742</v>
      </c>
      <c r="E66" s="34">
        <f>SUM(B66:D66)</f>
        <v>16933.535000000003</v>
      </c>
      <c r="F66" s="34">
        <v>5917.8</v>
      </c>
      <c r="G66" s="34">
        <v>5731.21</v>
      </c>
      <c r="H66" s="74">
        <v>5545.377</v>
      </c>
      <c r="I66" s="32">
        <f>SUM(F66:H66)</f>
        <v>17194.387000000002</v>
      </c>
      <c r="J66" s="32">
        <v>5733.755</v>
      </c>
      <c r="K66" s="32">
        <v>4557.428</v>
      </c>
      <c r="L66" s="32">
        <v>5273.22008</v>
      </c>
      <c r="M66" s="16">
        <f>SUM(J66:L66)</f>
        <v>15564.40308</v>
      </c>
      <c r="N66" s="32">
        <v>4654.519</v>
      </c>
      <c r="O66" s="32">
        <v>5433.865</v>
      </c>
      <c r="P66" s="32">
        <v>4693.944</v>
      </c>
      <c r="Q66" s="16">
        <f>SUM(N66:P66)</f>
        <v>14782.328000000001</v>
      </c>
    </row>
    <row r="67" spans="1:17" ht="12.75">
      <c r="A67" s="6" t="s">
        <v>122</v>
      </c>
      <c r="B67" s="34">
        <v>1058.206</v>
      </c>
      <c r="C67" s="34">
        <v>1172.472</v>
      </c>
      <c r="D67" s="34">
        <v>1194.165</v>
      </c>
      <c r="E67" s="34">
        <f>SUM(B67:D67)</f>
        <v>3424.843</v>
      </c>
      <c r="F67" s="34">
        <v>1110.2</v>
      </c>
      <c r="G67" s="34">
        <v>1227.206</v>
      </c>
      <c r="H67" s="74">
        <v>1041.904</v>
      </c>
      <c r="I67" s="32">
        <f>SUM(F67:H67)</f>
        <v>3379.31</v>
      </c>
      <c r="J67" s="32">
        <v>895.566</v>
      </c>
      <c r="K67" s="32">
        <v>789.036</v>
      </c>
      <c r="L67" s="32">
        <v>809.3229</v>
      </c>
      <c r="M67" s="16">
        <f>SUM(J67:L67)</f>
        <v>2493.9249</v>
      </c>
      <c r="N67" s="32">
        <v>795.965</v>
      </c>
      <c r="O67" s="32">
        <v>786.552</v>
      </c>
      <c r="P67" s="32">
        <v>1089.628</v>
      </c>
      <c r="Q67" s="16">
        <f>SUM(N67:P67)</f>
        <v>2672.145</v>
      </c>
    </row>
    <row r="68" spans="1:17" ht="12.75">
      <c r="A68" s="24" t="s">
        <v>91</v>
      </c>
      <c r="B68" s="34">
        <v>121.065</v>
      </c>
      <c r="C68" s="34">
        <v>214.423</v>
      </c>
      <c r="D68" s="34">
        <v>28.335</v>
      </c>
      <c r="E68" s="34">
        <f>SUM(B68:D68)</f>
        <v>363.823</v>
      </c>
      <c r="F68" s="34">
        <v>506.4</v>
      </c>
      <c r="G68" s="34">
        <v>29.801</v>
      </c>
      <c r="H68" s="74">
        <v>28.203</v>
      </c>
      <c r="I68" s="32">
        <f>SUM(F68:H68)</f>
        <v>564.404</v>
      </c>
      <c r="J68" s="32">
        <v>34.347</v>
      </c>
      <c r="K68" s="32">
        <v>39.093</v>
      </c>
      <c r="L68" s="32">
        <v>36.466527</v>
      </c>
      <c r="M68" s="16">
        <f>SUM(J68:L68)</f>
        <v>109.906527</v>
      </c>
      <c r="N68" s="32">
        <v>20.83</v>
      </c>
      <c r="O68" s="32">
        <v>26.569</v>
      </c>
      <c r="P68" s="32">
        <v>19.595</v>
      </c>
      <c r="Q68" s="16">
        <f>SUM(N68:P68)</f>
        <v>66.994</v>
      </c>
    </row>
    <row r="69" spans="1:17" ht="12.75">
      <c r="A69" s="6" t="s">
        <v>92</v>
      </c>
      <c r="B69" s="32">
        <v>37.803</v>
      </c>
      <c r="C69" s="32">
        <v>29.307</v>
      </c>
      <c r="D69" s="32">
        <v>323.957</v>
      </c>
      <c r="E69" s="34">
        <f>SUM(B69:D69)</f>
        <v>391.067</v>
      </c>
      <c r="F69" s="34">
        <v>32.2</v>
      </c>
      <c r="G69" s="34">
        <v>840.122</v>
      </c>
      <c r="H69" s="74">
        <v>833.629</v>
      </c>
      <c r="I69" s="32">
        <f>SUM(F69:H69)</f>
        <v>1705.951</v>
      </c>
      <c r="J69" s="32">
        <v>567.008</v>
      </c>
      <c r="K69" s="32">
        <v>442.633</v>
      </c>
      <c r="L69" s="32">
        <v>371.320199</v>
      </c>
      <c r="M69" s="16">
        <f>SUM(J69:L69)</f>
        <v>1380.961199</v>
      </c>
      <c r="N69" s="32">
        <v>183.409</v>
      </c>
      <c r="O69" s="32">
        <v>215.059</v>
      </c>
      <c r="P69" s="32">
        <v>121.495</v>
      </c>
      <c r="Q69" s="16">
        <f>SUM(N69:P69)</f>
        <v>519.963</v>
      </c>
    </row>
    <row r="70" spans="1:17" ht="12.75">
      <c r="A70" s="7" t="s">
        <v>69</v>
      </c>
      <c r="B70" s="33">
        <f aca="true" t="shared" si="19" ref="B70:P70">SUM(B66:B69)</f>
        <v>6897.058</v>
      </c>
      <c r="C70" s="33">
        <f t="shared" si="19"/>
        <v>7171.0109999999995</v>
      </c>
      <c r="D70" s="33">
        <f t="shared" si="19"/>
        <v>7045.1990000000005</v>
      </c>
      <c r="E70" s="33">
        <f t="shared" si="19"/>
        <v>21113.268000000004</v>
      </c>
      <c r="F70" s="33">
        <f t="shared" si="19"/>
        <v>7566.599999999999</v>
      </c>
      <c r="G70" s="33">
        <f t="shared" si="19"/>
        <v>7828.339000000001</v>
      </c>
      <c r="H70" s="33">
        <f t="shared" si="19"/>
        <v>7449.113000000001</v>
      </c>
      <c r="I70" s="33">
        <f t="shared" si="19"/>
        <v>22844.052000000003</v>
      </c>
      <c r="J70" s="33">
        <f t="shared" si="19"/>
        <v>7230.6759999999995</v>
      </c>
      <c r="K70" s="33">
        <f t="shared" si="19"/>
        <v>5828.19</v>
      </c>
      <c r="L70" s="33">
        <f t="shared" si="19"/>
        <v>6490.3297059999995</v>
      </c>
      <c r="M70" s="33">
        <f t="shared" si="19"/>
        <v>19549.195706000002</v>
      </c>
      <c r="N70" s="33">
        <f t="shared" si="19"/>
        <v>5654.723</v>
      </c>
      <c r="O70" s="33">
        <f t="shared" si="19"/>
        <v>6462.045</v>
      </c>
      <c r="P70" s="33">
        <f t="shared" si="19"/>
        <v>5924.662</v>
      </c>
      <c r="Q70" s="33">
        <f>SUM(Q66:Q69)</f>
        <v>18041.43</v>
      </c>
    </row>
    <row r="71" spans="1:17" ht="12.75" customHeight="1" hidden="1">
      <c r="A71" s="7" t="s">
        <v>18</v>
      </c>
      <c r="B71" s="45"/>
      <c r="C71" s="45"/>
      <c r="D71" s="45"/>
      <c r="E71" s="45"/>
      <c r="F71" s="45"/>
      <c r="G71" s="47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12.75" customHeight="1" hidden="1">
      <c r="A72" s="6" t="s">
        <v>19</v>
      </c>
      <c r="B72" s="80">
        <v>1.794</v>
      </c>
      <c r="C72" s="32">
        <v>8.435</v>
      </c>
      <c r="D72" s="32">
        <v>2.9</v>
      </c>
      <c r="E72" s="32">
        <f>SUM(B72:D72)</f>
        <v>13.129000000000001</v>
      </c>
      <c r="F72" s="32">
        <v>0.6</v>
      </c>
      <c r="G72" s="32">
        <v>0.495</v>
      </c>
      <c r="H72" s="32">
        <v>2.244</v>
      </c>
      <c r="I72" s="32">
        <f aca="true" t="shared" si="20" ref="I72:I78">SUM(F72:H72)</f>
        <v>3.3390000000000004</v>
      </c>
      <c r="J72" s="32">
        <v>0.084</v>
      </c>
      <c r="K72" s="32">
        <v>0</v>
      </c>
      <c r="L72" s="32">
        <v>12.814495</v>
      </c>
      <c r="M72" s="16">
        <f>SUM(J72:K72)</f>
        <v>0.084</v>
      </c>
      <c r="N72" s="32">
        <v>0</v>
      </c>
      <c r="O72" s="32">
        <v>0</v>
      </c>
      <c r="P72" s="32">
        <v>1.989</v>
      </c>
      <c r="Q72" s="16">
        <f aca="true" t="shared" si="21" ref="Q72:Q78">SUM(N72:P72)</f>
        <v>1.989</v>
      </c>
    </row>
    <row r="73" spans="1:17" ht="12.75" customHeight="1" hidden="1">
      <c r="A73" s="6" t="s">
        <v>27</v>
      </c>
      <c r="B73" s="80">
        <v>0</v>
      </c>
      <c r="C73" s="32">
        <v>0</v>
      </c>
      <c r="D73" s="32">
        <v>0</v>
      </c>
      <c r="E73" s="32">
        <f aca="true" t="shared" si="22" ref="E73:E78">SUM(B73:D73)</f>
        <v>0</v>
      </c>
      <c r="F73" s="32" t="s">
        <v>26</v>
      </c>
      <c r="G73" s="32">
        <v>0</v>
      </c>
      <c r="H73" s="32" t="s">
        <v>26</v>
      </c>
      <c r="I73" s="32">
        <f t="shared" si="20"/>
        <v>0</v>
      </c>
      <c r="J73" s="32" t="s">
        <v>26</v>
      </c>
      <c r="K73" s="32">
        <v>0</v>
      </c>
      <c r="L73" s="32">
        <v>0</v>
      </c>
      <c r="M73" s="16">
        <f aca="true" t="shared" si="23" ref="M73:M78">SUM(J73:L73)</f>
        <v>0</v>
      </c>
      <c r="N73" s="32">
        <v>0</v>
      </c>
      <c r="O73" s="32">
        <v>0</v>
      </c>
      <c r="P73" s="32">
        <v>0</v>
      </c>
      <c r="Q73" s="16">
        <f t="shared" si="21"/>
        <v>0</v>
      </c>
    </row>
    <row r="74" spans="1:17" ht="12.75" customHeight="1" hidden="1">
      <c r="A74" s="6" t="s">
        <v>20</v>
      </c>
      <c r="B74" s="80">
        <v>0</v>
      </c>
      <c r="C74" s="32">
        <v>0</v>
      </c>
      <c r="D74" s="32">
        <v>0</v>
      </c>
      <c r="E74" s="32">
        <f t="shared" si="22"/>
        <v>0</v>
      </c>
      <c r="F74" s="32" t="s">
        <v>26</v>
      </c>
      <c r="G74" s="32">
        <v>0</v>
      </c>
      <c r="H74" s="32" t="s">
        <v>26</v>
      </c>
      <c r="I74" s="32">
        <f t="shared" si="20"/>
        <v>0</v>
      </c>
      <c r="J74" s="32" t="s">
        <v>26</v>
      </c>
      <c r="K74" s="74">
        <v>0.108</v>
      </c>
      <c r="L74" s="32">
        <v>0.3236</v>
      </c>
      <c r="M74" s="16">
        <f t="shared" si="23"/>
        <v>0.4316</v>
      </c>
      <c r="N74" s="32">
        <v>0</v>
      </c>
      <c r="O74" s="32">
        <v>0.123</v>
      </c>
      <c r="P74" s="32">
        <v>0.079</v>
      </c>
      <c r="Q74" s="16">
        <f t="shared" si="21"/>
        <v>0.202</v>
      </c>
    </row>
    <row r="75" spans="1:17" ht="12.75" customHeight="1" hidden="1">
      <c r="A75" s="6" t="s">
        <v>21</v>
      </c>
      <c r="B75" s="80">
        <v>1.621</v>
      </c>
      <c r="C75" s="32">
        <v>0.769</v>
      </c>
      <c r="D75" s="32">
        <v>0.762</v>
      </c>
      <c r="E75" s="32">
        <f t="shared" si="22"/>
        <v>3.152</v>
      </c>
      <c r="F75" s="32">
        <v>0.9</v>
      </c>
      <c r="G75" s="32">
        <v>0.757</v>
      </c>
      <c r="H75" s="32">
        <v>0.639</v>
      </c>
      <c r="I75" s="32">
        <f t="shared" si="20"/>
        <v>2.2960000000000003</v>
      </c>
      <c r="J75" s="32">
        <v>0.536</v>
      </c>
      <c r="K75" s="74">
        <v>0.528</v>
      </c>
      <c r="L75" s="32">
        <v>0.9495</v>
      </c>
      <c r="M75" s="16">
        <f t="shared" si="23"/>
        <v>2.0135</v>
      </c>
      <c r="N75" s="32">
        <v>6.439</v>
      </c>
      <c r="O75" s="32">
        <v>0.572</v>
      </c>
      <c r="P75" s="32">
        <v>0.992</v>
      </c>
      <c r="Q75" s="16">
        <f t="shared" si="21"/>
        <v>8.003</v>
      </c>
    </row>
    <row r="76" spans="1:17" ht="12.75" customHeight="1" hidden="1">
      <c r="A76" s="14" t="s">
        <v>22</v>
      </c>
      <c r="B76" s="80">
        <v>22.631</v>
      </c>
      <c r="C76" s="32">
        <v>20.319</v>
      </c>
      <c r="D76" s="32">
        <v>20.729</v>
      </c>
      <c r="E76" s="32">
        <f t="shared" si="22"/>
        <v>63.679</v>
      </c>
      <c r="F76" s="32">
        <v>19</v>
      </c>
      <c r="G76" s="32">
        <v>17.314</v>
      </c>
      <c r="H76" s="32">
        <v>12.732</v>
      </c>
      <c r="I76" s="32">
        <f t="shared" si="20"/>
        <v>49.046</v>
      </c>
      <c r="J76" s="32">
        <v>12.574</v>
      </c>
      <c r="K76" s="74">
        <v>16.396</v>
      </c>
      <c r="L76" s="32">
        <v>22.87911</v>
      </c>
      <c r="M76" s="16">
        <f t="shared" si="23"/>
        <v>51.849109999999996</v>
      </c>
      <c r="N76" s="32">
        <v>12.327</v>
      </c>
      <c r="O76" s="32">
        <v>22.223</v>
      </c>
      <c r="P76" s="32">
        <v>30.643</v>
      </c>
      <c r="Q76" s="16">
        <f t="shared" si="21"/>
        <v>65.193</v>
      </c>
    </row>
    <row r="77" spans="1:17" ht="12.75" customHeight="1" hidden="1">
      <c r="A77" s="6" t="s">
        <v>23</v>
      </c>
      <c r="B77" s="80">
        <v>8.367</v>
      </c>
      <c r="C77" s="32">
        <v>20.656</v>
      </c>
      <c r="D77" s="32">
        <v>5.978</v>
      </c>
      <c r="E77" s="32">
        <f t="shared" si="22"/>
        <v>35.001</v>
      </c>
      <c r="F77" s="32">
        <v>4.9</v>
      </c>
      <c r="G77" s="32">
        <v>5.368</v>
      </c>
      <c r="H77" s="32">
        <v>14.619</v>
      </c>
      <c r="I77" s="32">
        <f t="shared" si="20"/>
        <v>24.887</v>
      </c>
      <c r="J77" s="32">
        <v>34.521</v>
      </c>
      <c r="K77" s="74">
        <v>12.652</v>
      </c>
      <c r="L77" s="32">
        <v>21.812942</v>
      </c>
      <c r="M77" s="16">
        <f t="shared" si="23"/>
        <v>68.985942</v>
      </c>
      <c r="N77" s="32">
        <v>6.958</v>
      </c>
      <c r="O77" s="32">
        <v>4.09</v>
      </c>
      <c r="P77" s="32">
        <v>2.345</v>
      </c>
      <c r="Q77" s="16">
        <f t="shared" si="21"/>
        <v>13.393</v>
      </c>
    </row>
    <row r="78" spans="1:17" ht="12.75" customHeight="1" hidden="1">
      <c r="A78" s="13" t="s">
        <v>24</v>
      </c>
      <c r="B78" s="80">
        <v>26.532</v>
      </c>
      <c r="C78" s="32">
        <v>20.394</v>
      </c>
      <c r="D78" s="32">
        <v>33.815</v>
      </c>
      <c r="E78" s="32">
        <f t="shared" si="22"/>
        <v>80.741</v>
      </c>
      <c r="F78" s="32">
        <v>39.9</v>
      </c>
      <c r="G78" s="32">
        <v>42.095</v>
      </c>
      <c r="H78" s="32">
        <v>29.751</v>
      </c>
      <c r="I78" s="32">
        <f t="shared" si="20"/>
        <v>111.74600000000001</v>
      </c>
      <c r="J78" s="32">
        <v>62.485</v>
      </c>
      <c r="K78" s="74">
        <v>96.817</v>
      </c>
      <c r="L78" s="32">
        <v>30.591795</v>
      </c>
      <c r="M78" s="16">
        <f t="shared" si="23"/>
        <v>189.89379499999998</v>
      </c>
      <c r="N78" s="32">
        <v>48.07</v>
      </c>
      <c r="O78" s="32">
        <v>564.134</v>
      </c>
      <c r="P78" s="32">
        <v>3270.932</v>
      </c>
      <c r="Q78" s="16">
        <f t="shared" si="21"/>
        <v>3883.136</v>
      </c>
    </row>
    <row r="79" spans="1:17" ht="12.75" customHeight="1">
      <c r="A79" s="84" t="s">
        <v>81</v>
      </c>
      <c r="B79" s="35">
        <f aca="true" t="shared" si="24" ref="B79:Q79">SUM(B72:B78)</f>
        <v>60.94499999999999</v>
      </c>
      <c r="C79" s="35">
        <f t="shared" si="24"/>
        <v>70.57300000000001</v>
      </c>
      <c r="D79" s="35">
        <f t="shared" si="24"/>
        <v>64.184</v>
      </c>
      <c r="E79" s="35">
        <f t="shared" si="24"/>
        <v>195.702</v>
      </c>
      <c r="F79" s="35">
        <f t="shared" si="24"/>
        <v>65.3</v>
      </c>
      <c r="G79" s="35">
        <f t="shared" si="24"/>
        <v>66.029</v>
      </c>
      <c r="H79" s="35">
        <f t="shared" si="24"/>
        <v>59.985</v>
      </c>
      <c r="I79" s="35">
        <f t="shared" si="24"/>
        <v>191.31400000000002</v>
      </c>
      <c r="J79" s="35">
        <f t="shared" si="24"/>
        <v>110.2</v>
      </c>
      <c r="K79" s="35">
        <f t="shared" si="24"/>
        <v>126.50099999999999</v>
      </c>
      <c r="L79" s="35">
        <f t="shared" si="24"/>
        <v>89.371442</v>
      </c>
      <c r="M79" s="35">
        <f t="shared" si="24"/>
        <v>313.25794699999994</v>
      </c>
      <c r="N79" s="35">
        <f t="shared" si="24"/>
        <v>73.794</v>
      </c>
      <c r="O79" s="35">
        <f t="shared" si="24"/>
        <v>591.142</v>
      </c>
      <c r="P79" s="35">
        <f t="shared" si="24"/>
        <v>3306.9799999999996</v>
      </c>
      <c r="Q79" s="35">
        <f t="shared" si="24"/>
        <v>3971.916</v>
      </c>
    </row>
    <row r="80" spans="1:17" ht="12.75" customHeight="1">
      <c r="A80" s="5" t="s">
        <v>93</v>
      </c>
      <c r="B80" s="15">
        <f>B65+B70+B79</f>
        <v>15950.989000000001</v>
      </c>
      <c r="C80" s="15">
        <f>C65+C70+C79</f>
        <v>16382.416000000001</v>
      </c>
      <c r="D80" s="15">
        <f>D65+D70+D79</f>
        <v>16303.556999999999</v>
      </c>
      <c r="E80" s="36">
        <f aca="true" t="shared" si="25" ref="E80:Q80">E79+E70+E65</f>
        <v>48636.962</v>
      </c>
      <c r="F80" s="36">
        <f t="shared" si="25"/>
        <v>17199.3</v>
      </c>
      <c r="G80" s="36">
        <f t="shared" si="25"/>
        <v>16476.785</v>
      </c>
      <c r="H80" s="36">
        <f t="shared" si="25"/>
        <v>16518.397</v>
      </c>
      <c r="I80" s="36">
        <f t="shared" si="25"/>
        <v>50194.482</v>
      </c>
      <c r="J80" s="36">
        <f t="shared" si="25"/>
        <v>16105.257999999998</v>
      </c>
      <c r="K80" s="36">
        <f t="shared" si="25"/>
        <v>12793.472</v>
      </c>
      <c r="L80" s="36">
        <f t="shared" si="25"/>
        <v>15241.640763</v>
      </c>
      <c r="M80" s="36">
        <f t="shared" si="25"/>
        <v>44127.556268</v>
      </c>
      <c r="N80" s="36">
        <f t="shared" si="25"/>
        <v>13711.881000000001</v>
      </c>
      <c r="O80" s="36">
        <f t="shared" si="25"/>
        <v>15970.141</v>
      </c>
      <c r="P80" s="36">
        <f t="shared" si="25"/>
        <v>17729.288999999997</v>
      </c>
      <c r="Q80" s="36">
        <f t="shared" si="25"/>
        <v>47411.311</v>
      </c>
    </row>
    <row r="81" spans="1:17" ht="12.75" customHeight="1">
      <c r="A81" s="39" t="s">
        <v>82</v>
      </c>
      <c r="B81" s="16">
        <v>0</v>
      </c>
      <c r="C81" s="16">
        <v>0</v>
      </c>
      <c r="D81" s="16">
        <v>0</v>
      </c>
      <c r="E81" s="16">
        <f>SUM(B81:D81)</f>
        <v>0</v>
      </c>
      <c r="F81" s="16">
        <v>0</v>
      </c>
      <c r="G81" s="16">
        <v>0</v>
      </c>
      <c r="H81" s="16">
        <v>0</v>
      </c>
      <c r="I81" s="16">
        <f>SUM(F81:G81)</f>
        <v>0</v>
      </c>
      <c r="J81" s="16">
        <v>0</v>
      </c>
      <c r="K81" s="16">
        <v>0</v>
      </c>
      <c r="L81" s="16">
        <v>0</v>
      </c>
      <c r="M81" s="16">
        <f>SUM(J81:L81)</f>
        <v>0</v>
      </c>
      <c r="N81" s="16">
        <v>0</v>
      </c>
      <c r="O81" s="16">
        <v>0</v>
      </c>
      <c r="P81" s="16">
        <v>0</v>
      </c>
      <c r="Q81" s="16">
        <f>SUM(N81:P81)</f>
        <v>0</v>
      </c>
    </row>
    <row r="82" spans="1:17" ht="12.75" customHeight="1">
      <c r="A82" s="5" t="s">
        <v>83</v>
      </c>
      <c r="B82" s="15">
        <f>B80-B81</f>
        <v>15950.989000000001</v>
      </c>
      <c r="C82" s="15">
        <f>C80-C81</f>
        <v>16382.416000000001</v>
      </c>
      <c r="D82" s="15">
        <f>D80-D81</f>
        <v>16303.556999999999</v>
      </c>
      <c r="E82" s="15">
        <f aca="true" t="shared" si="26" ref="E82:P82">+E80-E81</f>
        <v>48636.962</v>
      </c>
      <c r="F82" s="15">
        <f t="shared" si="26"/>
        <v>17199.3</v>
      </c>
      <c r="G82" s="15">
        <f t="shared" si="26"/>
        <v>16476.785</v>
      </c>
      <c r="H82" s="15">
        <f t="shared" si="26"/>
        <v>16518.397</v>
      </c>
      <c r="I82" s="36">
        <f t="shared" si="26"/>
        <v>50194.482</v>
      </c>
      <c r="J82" s="36">
        <f t="shared" si="26"/>
        <v>16105.257999999998</v>
      </c>
      <c r="K82" s="36">
        <f t="shared" si="26"/>
        <v>12793.472</v>
      </c>
      <c r="L82" s="36">
        <f t="shared" si="26"/>
        <v>15241.640763</v>
      </c>
      <c r="M82" s="15">
        <f t="shared" si="26"/>
        <v>44127.556268</v>
      </c>
      <c r="N82" s="15">
        <f t="shared" si="26"/>
        <v>13711.881000000001</v>
      </c>
      <c r="O82" s="15">
        <f t="shared" si="26"/>
        <v>15970.141</v>
      </c>
      <c r="P82" s="15">
        <f t="shared" si="26"/>
        <v>17729.288999999997</v>
      </c>
      <c r="Q82" s="15">
        <f>+Q80-Q81</f>
        <v>47411.311</v>
      </c>
    </row>
    <row r="83" spans="1:17" ht="12.75" customHeight="1">
      <c r="A83" s="6" t="s">
        <v>85</v>
      </c>
      <c r="B83" s="32">
        <v>0</v>
      </c>
      <c r="C83" s="32">
        <v>0</v>
      </c>
      <c r="D83" s="32">
        <v>0</v>
      </c>
      <c r="E83" s="32">
        <f>SUM(B83:D83)</f>
        <v>0</v>
      </c>
      <c r="F83" s="22">
        <v>0</v>
      </c>
      <c r="G83" s="22">
        <v>0</v>
      </c>
      <c r="H83" s="22">
        <v>0</v>
      </c>
      <c r="I83" s="22">
        <f>SUM(F83:H83)</f>
        <v>0</v>
      </c>
      <c r="J83" s="16">
        <v>0</v>
      </c>
      <c r="K83" s="16">
        <v>0</v>
      </c>
      <c r="L83" s="16">
        <v>0</v>
      </c>
      <c r="M83" s="16">
        <f>SUM(J83:L83)</f>
        <v>0</v>
      </c>
      <c r="N83" s="36">
        <v>0</v>
      </c>
      <c r="O83" s="36">
        <v>0</v>
      </c>
      <c r="P83" s="36">
        <v>0</v>
      </c>
      <c r="Q83" s="16">
        <f>SUM(N83:P83)</f>
        <v>0</v>
      </c>
    </row>
    <row r="84" spans="1:17" ht="12.75" customHeight="1">
      <c r="A84" s="7" t="s">
        <v>84</v>
      </c>
      <c r="B84" s="15">
        <f>B82+B83</f>
        <v>15950.989000000001</v>
      </c>
      <c r="C84" s="15">
        <f aca="true" t="shared" si="27" ref="C84:P84">C82+C83</f>
        <v>16382.416000000001</v>
      </c>
      <c r="D84" s="15">
        <f t="shared" si="27"/>
        <v>16303.556999999999</v>
      </c>
      <c r="E84" s="15">
        <f t="shared" si="27"/>
        <v>48636.962</v>
      </c>
      <c r="F84" s="15">
        <f t="shared" si="27"/>
        <v>17199.3</v>
      </c>
      <c r="G84" s="15">
        <f t="shared" si="27"/>
        <v>16476.785</v>
      </c>
      <c r="H84" s="15">
        <f t="shared" si="27"/>
        <v>16518.397</v>
      </c>
      <c r="I84" s="36">
        <f t="shared" si="27"/>
        <v>50194.482</v>
      </c>
      <c r="J84" s="36">
        <f t="shared" si="27"/>
        <v>16105.257999999998</v>
      </c>
      <c r="K84" s="36">
        <f t="shared" si="27"/>
        <v>12793.472</v>
      </c>
      <c r="L84" s="36">
        <f t="shared" si="27"/>
        <v>15241.640763</v>
      </c>
      <c r="M84" s="15">
        <f t="shared" si="27"/>
        <v>44127.556268</v>
      </c>
      <c r="N84" s="15">
        <f t="shared" si="27"/>
        <v>13711.881000000001</v>
      </c>
      <c r="O84" s="15">
        <f t="shared" si="27"/>
        <v>15970.141</v>
      </c>
      <c r="P84" s="15">
        <f t="shared" si="27"/>
        <v>17729.288999999997</v>
      </c>
      <c r="Q84" s="15">
        <f>Q82+Q83</f>
        <v>47411.311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15">
    <mergeCell ref="A60:A61"/>
    <mergeCell ref="B60:E60"/>
    <mergeCell ref="F60:I60"/>
    <mergeCell ref="J60:M60"/>
    <mergeCell ref="N60:Q60"/>
    <mergeCell ref="N2:Q2"/>
    <mergeCell ref="A26:A27"/>
    <mergeCell ref="B26:E26"/>
    <mergeCell ref="F26:I26"/>
    <mergeCell ref="J26:M26"/>
    <mergeCell ref="N26:Q26"/>
    <mergeCell ref="A2:A3"/>
    <mergeCell ref="B2:E2"/>
    <mergeCell ref="F2:I2"/>
    <mergeCell ref="J2:M2"/>
  </mergeCells>
  <printOptions/>
  <pageMargins left="0.75" right="0.75" top="0.81" bottom="1" header="0.5" footer="0.5"/>
  <pageSetup horizontalDpi="600" verticalDpi="600" orientation="landscape" paperSize="9" scale="63" r:id="rId1"/>
  <headerFooter alignWithMargins="0">
    <oddHeader>&amp;C&amp;"Arial,Bold"&amp;12TANZANIA REVENUE AUTHORITY
Actual Revenue Collections (Quarterly) for 1997/98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SheetLayoutView="100" zoomScalePageLayoutView="0" workbookViewId="0" topLeftCell="A16">
      <selection activeCell="A30" sqref="A30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1.574218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83" t="s">
        <v>107</v>
      </c>
      <c r="M1" s="2"/>
      <c r="Q1" s="2" t="s">
        <v>106</v>
      </c>
    </row>
    <row r="2" spans="1:17" ht="12.75" customHeight="1">
      <c r="A2" s="96" t="s">
        <v>108</v>
      </c>
      <c r="B2" s="91" t="s">
        <v>102</v>
      </c>
      <c r="C2" s="91"/>
      <c r="D2" s="91"/>
      <c r="E2" s="91"/>
      <c r="F2" s="91" t="s">
        <v>103</v>
      </c>
      <c r="G2" s="91"/>
      <c r="H2" s="91"/>
      <c r="I2" s="91"/>
      <c r="J2" s="91" t="s">
        <v>104</v>
      </c>
      <c r="K2" s="91"/>
      <c r="L2" s="91"/>
      <c r="M2" s="91"/>
      <c r="N2" s="91" t="s">
        <v>109</v>
      </c>
      <c r="O2" s="91"/>
      <c r="P2" s="91"/>
      <c r="Q2" s="91"/>
    </row>
    <row r="3" spans="1:17" s="48" customFormat="1" ht="12.75" customHeight="1">
      <c r="A3" s="96"/>
      <c r="B3" s="53" t="s">
        <v>30</v>
      </c>
      <c r="C3" s="53" t="s">
        <v>47</v>
      </c>
      <c r="D3" s="53" t="s">
        <v>32</v>
      </c>
      <c r="E3" s="53" t="s">
        <v>33</v>
      </c>
      <c r="F3" s="53" t="s">
        <v>38</v>
      </c>
      <c r="G3" s="53" t="s">
        <v>39</v>
      </c>
      <c r="H3" s="53" t="s">
        <v>40</v>
      </c>
      <c r="I3" s="53" t="s">
        <v>33</v>
      </c>
      <c r="J3" s="53" t="s">
        <v>41</v>
      </c>
      <c r="K3" s="53" t="s">
        <v>42</v>
      </c>
      <c r="L3" s="53" t="s">
        <v>43</v>
      </c>
      <c r="M3" s="53" t="s">
        <v>33</v>
      </c>
      <c r="N3" s="53" t="s">
        <v>44</v>
      </c>
      <c r="O3" s="53" t="s">
        <v>45</v>
      </c>
      <c r="P3" s="53" t="s">
        <v>46</v>
      </c>
      <c r="Q3" s="53" t="s">
        <v>33</v>
      </c>
    </row>
    <row r="4" spans="1:17" ht="12.75">
      <c r="A4" s="6" t="s">
        <v>25</v>
      </c>
      <c r="B4" s="16">
        <v>6346.341509</v>
      </c>
      <c r="C4" s="16">
        <v>6376.264117</v>
      </c>
      <c r="D4" s="16">
        <v>14445.555449</v>
      </c>
      <c r="E4" s="16">
        <f aca="true" t="shared" si="0" ref="E4:E23">SUM(B4:D4)</f>
        <v>27168.161075</v>
      </c>
      <c r="F4" s="16">
        <v>11136.1</v>
      </c>
      <c r="G4" s="16">
        <v>7051.716678</v>
      </c>
      <c r="H4" s="16">
        <v>14766.2847</v>
      </c>
      <c r="I4" s="16">
        <f aca="true" t="shared" si="1" ref="I4:I23">SUM(F4:H4)</f>
        <v>32954.101378</v>
      </c>
      <c r="J4" s="16">
        <v>7903.797958</v>
      </c>
      <c r="K4" s="16">
        <v>7947.475906</v>
      </c>
      <c r="L4" s="16">
        <v>16302.008844</v>
      </c>
      <c r="M4" s="59">
        <f>SUM(J4:L4)</f>
        <v>32153.282708</v>
      </c>
      <c r="N4" s="16">
        <v>9949.816437</v>
      </c>
      <c r="O4" s="16">
        <v>9105.96651</v>
      </c>
      <c r="P4" s="16">
        <v>14763.055816</v>
      </c>
      <c r="Q4" s="59">
        <f>SUM(N4:P4)</f>
        <v>33818.838763</v>
      </c>
    </row>
    <row r="5" spans="1:17" ht="12.75">
      <c r="A5" s="24" t="s">
        <v>0</v>
      </c>
      <c r="B5" s="16">
        <v>610.680681</v>
      </c>
      <c r="C5" s="16">
        <v>610.202403</v>
      </c>
      <c r="D5" s="16">
        <v>958.915696</v>
      </c>
      <c r="E5" s="16">
        <f t="shared" si="0"/>
        <v>2179.79878</v>
      </c>
      <c r="F5" s="16">
        <v>558.4</v>
      </c>
      <c r="G5" s="16">
        <v>554.005139</v>
      </c>
      <c r="H5" s="16">
        <v>970.798043</v>
      </c>
      <c r="I5" s="16">
        <f t="shared" si="1"/>
        <v>2083.203182</v>
      </c>
      <c r="J5" s="16">
        <v>436.889469</v>
      </c>
      <c r="K5" s="16">
        <v>409.858367</v>
      </c>
      <c r="L5" s="16">
        <v>1127.796885</v>
      </c>
      <c r="M5" s="59">
        <f aca="true" t="shared" si="2" ref="M5:M23">SUM(J5:L5)</f>
        <v>1974.544721</v>
      </c>
      <c r="N5" s="16">
        <v>675.737784</v>
      </c>
      <c r="O5" s="16">
        <v>614.533719</v>
      </c>
      <c r="P5" s="16">
        <v>913.921917</v>
      </c>
      <c r="Q5" s="59">
        <f aca="true" t="shared" si="3" ref="Q5:Q23">SUM(N5:P5)</f>
        <v>2204.19342</v>
      </c>
    </row>
    <row r="6" spans="1:17" ht="12.75">
      <c r="A6" s="6" t="s">
        <v>110</v>
      </c>
      <c r="B6" s="16">
        <v>19.257817</v>
      </c>
      <c r="C6" s="16">
        <v>16.971113</v>
      </c>
      <c r="D6" s="16">
        <v>29.553875</v>
      </c>
      <c r="E6" s="16">
        <f t="shared" si="0"/>
        <v>65.782805</v>
      </c>
      <c r="F6" s="16">
        <v>19.4</v>
      </c>
      <c r="G6" s="16">
        <v>10.789829</v>
      </c>
      <c r="H6" s="16">
        <v>37.593084</v>
      </c>
      <c r="I6" s="16">
        <f t="shared" si="1"/>
        <v>67.782913</v>
      </c>
      <c r="J6" s="16">
        <v>17.903463</v>
      </c>
      <c r="K6" s="16">
        <v>22.26314</v>
      </c>
      <c r="L6" s="16">
        <v>38.363684</v>
      </c>
      <c r="M6" s="59">
        <f t="shared" si="2"/>
        <v>78.53028699999999</v>
      </c>
      <c r="N6" s="16">
        <v>25.37763</v>
      </c>
      <c r="O6" s="16">
        <v>34.70416</v>
      </c>
      <c r="P6" s="16">
        <v>29.10263</v>
      </c>
      <c r="Q6" s="59">
        <f t="shared" si="3"/>
        <v>89.18442</v>
      </c>
    </row>
    <row r="7" spans="1:17" ht="12.75">
      <c r="A7" s="24" t="s">
        <v>1</v>
      </c>
      <c r="B7" s="16">
        <v>53.263218</v>
      </c>
      <c r="C7" s="16">
        <v>51.969314</v>
      </c>
      <c r="D7" s="16">
        <v>106.336814</v>
      </c>
      <c r="E7" s="16">
        <f t="shared" si="0"/>
        <v>211.569346</v>
      </c>
      <c r="F7" s="16">
        <v>122.5</v>
      </c>
      <c r="G7" s="16">
        <v>41.322076</v>
      </c>
      <c r="H7" s="16">
        <v>82.446948</v>
      </c>
      <c r="I7" s="16">
        <f t="shared" si="1"/>
        <v>246.269024</v>
      </c>
      <c r="J7" s="16">
        <v>66.75564</v>
      </c>
      <c r="K7" s="16">
        <v>55.866376</v>
      </c>
      <c r="L7" s="16">
        <v>93.235863</v>
      </c>
      <c r="M7" s="59">
        <f t="shared" si="2"/>
        <v>215.857879</v>
      </c>
      <c r="N7" s="16">
        <v>100.410849</v>
      </c>
      <c r="O7" s="16">
        <v>94.30532</v>
      </c>
      <c r="P7" s="16">
        <v>79.113224</v>
      </c>
      <c r="Q7" s="59">
        <f t="shared" si="3"/>
        <v>273.829393</v>
      </c>
    </row>
    <row r="8" spans="1:17" ht="12.75">
      <c r="A8" s="6" t="s">
        <v>2</v>
      </c>
      <c r="B8" s="16">
        <v>70.98671</v>
      </c>
      <c r="C8" s="16">
        <v>101.912331</v>
      </c>
      <c r="D8" s="16">
        <v>224.651689</v>
      </c>
      <c r="E8" s="16">
        <f t="shared" si="0"/>
        <v>397.55073000000004</v>
      </c>
      <c r="F8" s="16">
        <v>153.4</v>
      </c>
      <c r="G8" s="16">
        <v>402.953384</v>
      </c>
      <c r="H8" s="16">
        <v>234.771084</v>
      </c>
      <c r="I8" s="16">
        <f t="shared" si="1"/>
        <v>791.124468</v>
      </c>
      <c r="J8" s="16">
        <v>222.514831</v>
      </c>
      <c r="K8" s="16">
        <v>138.457761</v>
      </c>
      <c r="L8" s="16">
        <v>251.729173</v>
      </c>
      <c r="M8" s="59">
        <f t="shared" si="2"/>
        <v>612.701765</v>
      </c>
      <c r="N8" s="16">
        <v>118.669963</v>
      </c>
      <c r="O8" s="16">
        <v>111.269015</v>
      </c>
      <c r="P8" s="16">
        <v>91.464671</v>
      </c>
      <c r="Q8" s="59">
        <f t="shared" si="3"/>
        <v>321.403649</v>
      </c>
    </row>
    <row r="9" spans="1:17" ht="12.75">
      <c r="A9" s="6" t="s">
        <v>3</v>
      </c>
      <c r="B9" s="16">
        <v>70.342487</v>
      </c>
      <c r="C9" s="16">
        <v>58.471944</v>
      </c>
      <c r="D9" s="16">
        <v>93.611901</v>
      </c>
      <c r="E9" s="16">
        <f t="shared" si="0"/>
        <v>222.426332</v>
      </c>
      <c r="F9" s="16">
        <v>71.3</v>
      </c>
      <c r="G9" s="16">
        <v>31.350992</v>
      </c>
      <c r="H9" s="16">
        <v>73.990298</v>
      </c>
      <c r="I9" s="16">
        <f t="shared" si="1"/>
        <v>176.64129</v>
      </c>
      <c r="J9" s="16">
        <v>32.945589</v>
      </c>
      <c r="K9" s="16">
        <v>39.025088</v>
      </c>
      <c r="L9" s="16">
        <v>119.77323</v>
      </c>
      <c r="M9" s="59">
        <f t="shared" si="2"/>
        <v>191.74390699999998</v>
      </c>
      <c r="N9" s="16">
        <v>82.356153</v>
      </c>
      <c r="O9" s="16">
        <v>82.042113</v>
      </c>
      <c r="P9" s="16">
        <v>122.457861</v>
      </c>
      <c r="Q9" s="59">
        <f t="shared" si="3"/>
        <v>286.856127</v>
      </c>
    </row>
    <row r="10" spans="1:17" ht="12.75">
      <c r="A10" s="24" t="s">
        <v>4</v>
      </c>
      <c r="B10" s="16">
        <v>22.301099</v>
      </c>
      <c r="C10" s="16">
        <v>27.909511</v>
      </c>
      <c r="D10" s="16">
        <v>41.358102</v>
      </c>
      <c r="E10" s="16">
        <f t="shared" si="0"/>
        <v>91.568712</v>
      </c>
      <c r="F10" s="16">
        <v>36.5</v>
      </c>
      <c r="G10" s="16">
        <v>21.972383</v>
      </c>
      <c r="H10" s="16">
        <v>43.803972</v>
      </c>
      <c r="I10" s="16">
        <f t="shared" si="1"/>
        <v>102.276355</v>
      </c>
      <c r="J10" s="16">
        <v>26.570181</v>
      </c>
      <c r="K10" s="16">
        <v>22.9007</v>
      </c>
      <c r="L10" s="16">
        <v>49.054768</v>
      </c>
      <c r="M10" s="59">
        <f t="shared" si="2"/>
        <v>98.52564900000002</v>
      </c>
      <c r="N10" s="16">
        <v>34.620417</v>
      </c>
      <c r="O10" s="16">
        <v>45.839158</v>
      </c>
      <c r="P10" s="16">
        <v>40.664291</v>
      </c>
      <c r="Q10" s="59">
        <f t="shared" si="3"/>
        <v>121.12386599999999</v>
      </c>
    </row>
    <row r="11" spans="1:17" ht="12.75">
      <c r="A11" s="6" t="s">
        <v>5</v>
      </c>
      <c r="B11" s="16">
        <v>175.531509</v>
      </c>
      <c r="C11" s="16">
        <v>282.424881</v>
      </c>
      <c r="D11" s="16">
        <v>501.471215</v>
      </c>
      <c r="E11" s="16">
        <f t="shared" si="0"/>
        <v>959.4276050000001</v>
      </c>
      <c r="F11" s="16">
        <v>354.3</v>
      </c>
      <c r="G11" s="16">
        <v>320.192253</v>
      </c>
      <c r="H11" s="16">
        <v>542.180478</v>
      </c>
      <c r="I11" s="16">
        <f t="shared" si="1"/>
        <v>1216.672731</v>
      </c>
      <c r="J11" s="16">
        <v>347.378925</v>
      </c>
      <c r="K11" s="16">
        <v>283.087535</v>
      </c>
      <c r="L11" s="16">
        <v>356.106176</v>
      </c>
      <c r="M11" s="59">
        <f t="shared" si="2"/>
        <v>986.572636</v>
      </c>
      <c r="N11" s="16">
        <v>250.250315</v>
      </c>
      <c r="O11" s="16">
        <v>294.554714</v>
      </c>
      <c r="P11" s="16">
        <v>481.093775</v>
      </c>
      <c r="Q11" s="59">
        <f t="shared" si="3"/>
        <v>1025.898804</v>
      </c>
    </row>
    <row r="12" spans="1:17" ht="12.75">
      <c r="A12" s="6" t="s">
        <v>6</v>
      </c>
      <c r="B12" s="16">
        <v>12.094656</v>
      </c>
      <c r="C12" s="16">
        <v>25.454279</v>
      </c>
      <c r="D12" s="16">
        <v>30.573041</v>
      </c>
      <c r="E12" s="16">
        <f t="shared" si="0"/>
        <v>68.121976</v>
      </c>
      <c r="F12" s="16">
        <v>16.3</v>
      </c>
      <c r="G12" s="16">
        <v>19.413266</v>
      </c>
      <c r="H12" s="16">
        <v>41.761772</v>
      </c>
      <c r="I12" s="16">
        <f t="shared" si="1"/>
        <v>77.47503800000001</v>
      </c>
      <c r="J12" s="16">
        <v>10.49571</v>
      </c>
      <c r="K12" s="16">
        <v>16.5147</v>
      </c>
      <c r="L12" s="16">
        <v>34.765638</v>
      </c>
      <c r="M12" s="59">
        <f t="shared" si="2"/>
        <v>61.776048</v>
      </c>
      <c r="N12" s="16">
        <v>10.68788</v>
      </c>
      <c r="O12" s="16">
        <v>19.761579</v>
      </c>
      <c r="P12" s="16">
        <v>28.687979</v>
      </c>
      <c r="Q12" s="59">
        <f t="shared" si="3"/>
        <v>59.137438</v>
      </c>
    </row>
    <row r="13" spans="1:17" ht="12.75">
      <c r="A13" s="6" t="s">
        <v>7</v>
      </c>
      <c r="B13" s="16">
        <v>40.581298</v>
      </c>
      <c r="C13" s="16">
        <v>32.088361</v>
      </c>
      <c r="D13" s="16">
        <v>43.086927</v>
      </c>
      <c r="E13" s="16">
        <f t="shared" si="0"/>
        <v>115.756586</v>
      </c>
      <c r="F13" s="16">
        <v>49</v>
      </c>
      <c r="G13" s="16">
        <v>40.977867</v>
      </c>
      <c r="H13" s="16">
        <v>60.912041</v>
      </c>
      <c r="I13" s="16">
        <f t="shared" si="1"/>
        <v>150.889908</v>
      </c>
      <c r="J13" s="16">
        <v>41.814374</v>
      </c>
      <c r="K13" s="16">
        <v>27.691051</v>
      </c>
      <c r="L13" s="16">
        <v>56.503355</v>
      </c>
      <c r="M13" s="59">
        <f t="shared" si="2"/>
        <v>126.00878</v>
      </c>
      <c r="N13" s="16">
        <v>57.02043</v>
      </c>
      <c r="O13" s="16">
        <v>57.102511</v>
      </c>
      <c r="P13" s="16">
        <v>47.888812</v>
      </c>
      <c r="Q13" s="59">
        <f t="shared" si="3"/>
        <v>162.011753</v>
      </c>
    </row>
    <row r="14" spans="1:17" ht="12.75">
      <c r="A14" s="6" t="s">
        <v>8</v>
      </c>
      <c r="B14" s="16">
        <v>148.868692</v>
      </c>
      <c r="C14" s="16">
        <v>108.142703</v>
      </c>
      <c r="D14" s="16">
        <v>166.858261</v>
      </c>
      <c r="E14" s="16">
        <f t="shared" si="0"/>
        <v>423.86965599999996</v>
      </c>
      <c r="F14" s="16">
        <v>140.5</v>
      </c>
      <c r="G14" s="16">
        <v>102.432599</v>
      </c>
      <c r="H14" s="16">
        <v>197.6439</v>
      </c>
      <c r="I14" s="16">
        <f t="shared" si="1"/>
        <v>440.576499</v>
      </c>
      <c r="J14" s="16">
        <v>114.704112</v>
      </c>
      <c r="K14" s="16">
        <v>104.435236</v>
      </c>
      <c r="L14" s="16">
        <v>214.204077</v>
      </c>
      <c r="M14" s="59">
        <f t="shared" si="2"/>
        <v>433.343425</v>
      </c>
      <c r="N14" s="16">
        <v>127.602009</v>
      </c>
      <c r="O14" s="16">
        <v>121.594518</v>
      </c>
      <c r="P14" s="16">
        <v>156.512788</v>
      </c>
      <c r="Q14" s="59">
        <f t="shared" si="3"/>
        <v>405.709315</v>
      </c>
    </row>
    <row r="15" spans="1:17" ht="12.75">
      <c r="A15" s="6" t="s">
        <v>9</v>
      </c>
      <c r="B15" s="16">
        <v>260.405945</v>
      </c>
      <c r="C15" s="16">
        <v>248.083475</v>
      </c>
      <c r="D15" s="16">
        <v>378.833395</v>
      </c>
      <c r="E15" s="16">
        <f t="shared" si="0"/>
        <v>887.322815</v>
      </c>
      <c r="F15" s="16">
        <v>254.5</v>
      </c>
      <c r="G15" s="16">
        <v>240.146901</v>
      </c>
      <c r="H15" s="16">
        <v>410.895238</v>
      </c>
      <c r="I15" s="16">
        <f t="shared" si="1"/>
        <v>905.542139</v>
      </c>
      <c r="J15" s="16">
        <v>227.928959</v>
      </c>
      <c r="K15" s="16">
        <v>231.176782</v>
      </c>
      <c r="L15" s="16">
        <v>442.952878</v>
      </c>
      <c r="M15" s="59">
        <f t="shared" si="2"/>
        <v>902.0586189999999</v>
      </c>
      <c r="N15" s="16">
        <v>229.846943</v>
      </c>
      <c r="O15" s="16">
        <v>226.582924</v>
      </c>
      <c r="P15" s="16">
        <v>308.061645</v>
      </c>
      <c r="Q15" s="59">
        <f t="shared" si="3"/>
        <v>764.4915120000001</v>
      </c>
    </row>
    <row r="16" spans="1:17" ht="12.75">
      <c r="A16" s="6" t="s">
        <v>10</v>
      </c>
      <c r="B16" s="16">
        <v>26.442102</v>
      </c>
      <c r="C16" s="16">
        <v>26.767061</v>
      </c>
      <c r="D16" s="16">
        <v>46.446627</v>
      </c>
      <c r="E16" s="16">
        <f t="shared" si="0"/>
        <v>99.65579</v>
      </c>
      <c r="F16" s="16">
        <v>53.9</v>
      </c>
      <c r="G16" s="16">
        <v>52.762305</v>
      </c>
      <c r="H16" s="16">
        <v>80.512393</v>
      </c>
      <c r="I16" s="16">
        <f t="shared" si="1"/>
        <v>187.174698</v>
      </c>
      <c r="J16" s="16">
        <v>42.280361</v>
      </c>
      <c r="K16" s="16">
        <v>58.806759</v>
      </c>
      <c r="L16" s="16">
        <v>63.28234</v>
      </c>
      <c r="M16" s="59">
        <f t="shared" si="2"/>
        <v>164.36946</v>
      </c>
      <c r="N16" s="16">
        <v>80.993898</v>
      </c>
      <c r="O16" s="16">
        <v>64.373475</v>
      </c>
      <c r="P16" s="16">
        <v>56.036998</v>
      </c>
      <c r="Q16" s="59">
        <f t="shared" si="3"/>
        <v>201.40437099999997</v>
      </c>
    </row>
    <row r="17" spans="1:17" ht="12.75">
      <c r="A17" s="13" t="s">
        <v>11</v>
      </c>
      <c r="B17" s="16">
        <v>176.84085</v>
      </c>
      <c r="C17" s="16">
        <v>312.469694</v>
      </c>
      <c r="D17" s="16">
        <v>371.89669</v>
      </c>
      <c r="E17" s="16">
        <f t="shared" si="0"/>
        <v>861.207234</v>
      </c>
      <c r="F17" s="16">
        <v>264.3</v>
      </c>
      <c r="G17" s="16">
        <v>243.879267</v>
      </c>
      <c r="H17" s="16">
        <v>415.360203</v>
      </c>
      <c r="I17" s="16">
        <f t="shared" si="1"/>
        <v>923.5394699999999</v>
      </c>
      <c r="J17" s="16">
        <v>238.838329</v>
      </c>
      <c r="K17" s="16">
        <v>197.065692</v>
      </c>
      <c r="L17" s="16">
        <v>444.332325</v>
      </c>
      <c r="M17" s="59">
        <f t="shared" si="2"/>
        <v>880.236346</v>
      </c>
      <c r="N17" s="16">
        <v>235.774052</v>
      </c>
      <c r="O17" s="16">
        <v>249.381103</v>
      </c>
      <c r="P17" s="16">
        <v>371.816324</v>
      </c>
      <c r="Q17" s="59">
        <f t="shared" si="3"/>
        <v>856.971479</v>
      </c>
    </row>
    <row r="18" spans="1:17" ht="12.75">
      <c r="A18" s="6" t="s">
        <v>12</v>
      </c>
      <c r="B18" s="16">
        <v>41.940082</v>
      </c>
      <c r="C18" s="16">
        <v>38.652673</v>
      </c>
      <c r="D18" s="16">
        <v>75.506841</v>
      </c>
      <c r="E18" s="16">
        <f t="shared" si="0"/>
        <v>156.099596</v>
      </c>
      <c r="F18" s="16">
        <v>74.1</v>
      </c>
      <c r="G18" s="16">
        <v>43.811166</v>
      </c>
      <c r="H18" s="16">
        <v>71.261217</v>
      </c>
      <c r="I18" s="16">
        <f t="shared" si="1"/>
        <v>189.172383</v>
      </c>
      <c r="J18" s="16">
        <v>43.928499</v>
      </c>
      <c r="K18" s="16">
        <v>18.285463</v>
      </c>
      <c r="L18" s="16">
        <v>101.731665</v>
      </c>
      <c r="M18" s="59">
        <f t="shared" si="2"/>
        <v>163.945627</v>
      </c>
      <c r="N18" s="16">
        <v>58.347587</v>
      </c>
      <c r="O18" s="16">
        <v>55.673103</v>
      </c>
      <c r="P18" s="16">
        <v>43.491009</v>
      </c>
      <c r="Q18" s="59">
        <f t="shared" si="3"/>
        <v>157.511699</v>
      </c>
    </row>
    <row r="19" spans="1:17" ht="12.75">
      <c r="A19" s="6" t="s">
        <v>13</v>
      </c>
      <c r="B19" s="16">
        <v>130.251544</v>
      </c>
      <c r="C19" s="16">
        <v>93.881772</v>
      </c>
      <c r="D19" s="16">
        <v>132.248842</v>
      </c>
      <c r="E19" s="16">
        <f t="shared" si="0"/>
        <v>356.382158</v>
      </c>
      <c r="F19" s="16">
        <v>114</v>
      </c>
      <c r="G19" s="16">
        <v>89.71367</v>
      </c>
      <c r="H19" s="16">
        <v>150.805132</v>
      </c>
      <c r="I19" s="16">
        <f t="shared" si="1"/>
        <v>354.51880199999994</v>
      </c>
      <c r="J19" s="16">
        <v>105.053983</v>
      </c>
      <c r="K19" s="16">
        <v>79.549464</v>
      </c>
      <c r="L19" s="16">
        <v>123.755314</v>
      </c>
      <c r="M19" s="59">
        <f t="shared" si="2"/>
        <v>308.358761</v>
      </c>
      <c r="N19" s="16">
        <v>95.203563</v>
      </c>
      <c r="O19" s="16">
        <v>152.648736</v>
      </c>
      <c r="P19" s="16">
        <v>136.747611</v>
      </c>
      <c r="Q19" s="59">
        <f t="shared" si="3"/>
        <v>384.59991</v>
      </c>
    </row>
    <row r="20" spans="1:17" ht="12.75">
      <c r="A20" s="13" t="s">
        <v>14</v>
      </c>
      <c r="B20" s="16">
        <v>12.73386</v>
      </c>
      <c r="C20" s="16">
        <v>6.789622</v>
      </c>
      <c r="D20" s="16">
        <v>16.536511</v>
      </c>
      <c r="E20" s="16">
        <f t="shared" si="0"/>
        <v>36.059993000000006</v>
      </c>
      <c r="F20" s="16">
        <v>12.3</v>
      </c>
      <c r="G20" s="16">
        <v>4.644214</v>
      </c>
      <c r="H20" s="16">
        <v>18.790769</v>
      </c>
      <c r="I20" s="16">
        <f t="shared" si="1"/>
        <v>35.734983</v>
      </c>
      <c r="J20" s="16">
        <v>6.534902</v>
      </c>
      <c r="K20" s="16">
        <v>10.586551</v>
      </c>
      <c r="L20" s="16">
        <v>18.411506</v>
      </c>
      <c r="M20" s="59">
        <f t="shared" si="2"/>
        <v>35.532959</v>
      </c>
      <c r="N20" s="16">
        <v>15.625539</v>
      </c>
      <c r="O20" s="16">
        <v>23.621264</v>
      </c>
      <c r="P20" s="16">
        <v>20.085891</v>
      </c>
      <c r="Q20" s="59">
        <f t="shared" si="3"/>
        <v>59.332694000000004</v>
      </c>
    </row>
    <row r="21" spans="1:17" ht="12.75">
      <c r="A21" s="13" t="s">
        <v>15</v>
      </c>
      <c r="B21" s="16">
        <v>63.936331</v>
      </c>
      <c r="C21" s="16">
        <v>80.739222</v>
      </c>
      <c r="D21" s="16">
        <v>96.505928</v>
      </c>
      <c r="E21" s="16">
        <f t="shared" si="0"/>
        <v>241.18148100000002</v>
      </c>
      <c r="F21" s="16">
        <v>90.1</v>
      </c>
      <c r="G21" s="16">
        <v>62.880522</v>
      </c>
      <c r="H21" s="16">
        <v>98.007995</v>
      </c>
      <c r="I21" s="16">
        <f t="shared" si="1"/>
        <v>250.988517</v>
      </c>
      <c r="J21" s="16">
        <v>57.713518</v>
      </c>
      <c r="K21" s="16">
        <v>59.145947</v>
      </c>
      <c r="L21" s="16">
        <v>108.024181</v>
      </c>
      <c r="M21" s="59">
        <f t="shared" si="2"/>
        <v>224.883646</v>
      </c>
      <c r="N21" s="16">
        <v>74.926191</v>
      </c>
      <c r="O21" s="16">
        <v>109.594574</v>
      </c>
      <c r="P21" s="16">
        <v>122.250527</v>
      </c>
      <c r="Q21" s="59">
        <f t="shared" si="3"/>
        <v>306.771292</v>
      </c>
    </row>
    <row r="22" spans="1:17" ht="14.25" customHeight="1">
      <c r="A22" s="6" t="s">
        <v>16</v>
      </c>
      <c r="B22" s="16">
        <v>332.176087</v>
      </c>
      <c r="C22" s="16">
        <v>159.157888</v>
      </c>
      <c r="D22" s="16">
        <v>520.065812</v>
      </c>
      <c r="E22" s="16">
        <f t="shared" si="0"/>
        <v>1011.3997870000001</v>
      </c>
      <c r="F22" s="16">
        <v>231.2</v>
      </c>
      <c r="G22" s="16">
        <v>144.794177</v>
      </c>
      <c r="H22" s="16">
        <v>278.560195</v>
      </c>
      <c r="I22" s="16">
        <f t="shared" si="1"/>
        <v>654.5543720000001</v>
      </c>
      <c r="J22" s="16">
        <v>299.883522</v>
      </c>
      <c r="K22" s="16">
        <v>297.645641</v>
      </c>
      <c r="L22" s="16">
        <v>414.887626</v>
      </c>
      <c r="M22" s="59">
        <f t="shared" si="2"/>
        <v>1012.4167890000001</v>
      </c>
      <c r="N22" s="16">
        <v>237.207297</v>
      </c>
      <c r="O22" s="16">
        <v>263.710822</v>
      </c>
      <c r="P22" s="16">
        <v>290.124088</v>
      </c>
      <c r="Q22" s="59">
        <f t="shared" si="3"/>
        <v>791.042207</v>
      </c>
    </row>
    <row r="23" spans="1:17" ht="12.75">
      <c r="A23" s="6" t="s">
        <v>17</v>
      </c>
      <c r="B23" s="16">
        <v>17.167026</v>
      </c>
      <c r="C23" s="16">
        <v>16.005466</v>
      </c>
      <c r="D23" s="16">
        <v>23.656412</v>
      </c>
      <c r="E23" s="16">
        <f t="shared" si="0"/>
        <v>56.828903999999994</v>
      </c>
      <c r="F23" s="16">
        <v>0</v>
      </c>
      <c r="G23" s="16">
        <v>0</v>
      </c>
      <c r="H23" s="16">
        <v>0</v>
      </c>
      <c r="I23" s="16">
        <f t="shared" si="1"/>
        <v>0</v>
      </c>
      <c r="J23" s="16">
        <v>15.540212</v>
      </c>
      <c r="K23" s="16">
        <v>17.324133</v>
      </c>
      <c r="L23" s="16">
        <v>28.542126</v>
      </c>
      <c r="M23" s="59">
        <f t="shared" si="2"/>
        <v>61.406470999999996</v>
      </c>
      <c r="N23" s="16">
        <v>21.222957</v>
      </c>
      <c r="O23" s="16">
        <v>18.844139</v>
      </c>
      <c r="P23" s="16">
        <v>23.228329</v>
      </c>
      <c r="Q23" s="59">
        <f t="shared" si="3"/>
        <v>63.295424999999994</v>
      </c>
    </row>
    <row r="24" spans="1:17" ht="12.75">
      <c r="A24" s="5" t="s">
        <v>49</v>
      </c>
      <c r="B24" s="49">
        <f>SUM(B4:B23)</f>
        <v>8632.143503</v>
      </c>
      <c r="C24" s="49">
        <f>SUM(C4:C23)</f>
        <v>8674.35783</v>
      </c>
      <c r="D24" s="49">
        <f>SUM(D4:D23)</f>
        <v>18303.670028000004</v>
      </c>
      <c r="E24" s="49">
        <f aca="true" t="shared" si="4" ref="E24:P24">SUM(E4:E23)</f>
        <v>35610.171361</v>
      </c>
      <c r="F24" s="49">
        <f>SUM(F4:F23)</f>
        <v>13752.099999999997</v>
      </c>
      <c r="G24" s="49">
        <f>SUM(G4:G23)</f>
        <v>9479.758687999998</v>
      </c>
      <c r="H24" s="49">
        <f>SUM(H4:H23)</f>
        <v>18576.379462000004</v>
      </c>
      <c r="I24" s="49">
        <f t="shared" si="4"/>
        <v>41808.23815</v>
      </c>
      <c r="J24" s="49">
        <f t="shared" si="4"/>
        <v>10259.472537</v>
      </c>
      <c r="K24" s="49">
        <f t="shared" si="4"/>
        <v>10037.162291999999</v>
      </c>
      <c r="L24" s="49">
        <f t="shared" si="4"/>
        <v>20389.461654000006</v>
      </c>
      <c r="M24" s="49">
        <f t="shared" si="4"/>
        <v>40686.096483</v>
      </c>
      <c r="N24" s="49">
        <f t="shared" si="4"/>
        <v>12481.697894000004</v>
      </c>
      <c r="O24" s="49">
        <f t="shared" si="4"/>
        <v>11746.103456999997</v>
      </c>
      <c r="P24" s="49">
        <f t="shared" si="4"/>
        <v>18125.806186</v>
      </c>
      <c r="Q24" s="49">
        <f>SUM(Q4:Q23)</f>
        <v>42353.60753699998</v>
      </c>
    </row>
    <row r="25" spans="1:17" ht="12.75" customHeight="1">
      <c r="A25" s="37" t="s">
        <v>111</v>
      </c>
      <c r="B25" s="22">
        <v>0</v>
      </c>
      <c r="C25" s="22">
        <v>0</v>
      </c>
      <c r="D25" s="22">
        <v>0</v>
      </c>
      <c r="E25" s="22">
        <f>SUM(B25:D25)</f>
        <v>0</v>
      </c>
      <c r="F25" s="22">
        <v>0</v>
      </c>
      <c r="G25" s="22">
        <v>0</v>
      </c>
      <c r="H25" s="22">
        <v>0</v>
      </c>
      <c r="I25" s="22">
        <f>SUM(F25:H25)</f>
        <v>0</v>
      </c>
      <c r="J25" s="22">
        <v>0</v>
      </c>
      <c r="K25" s="22">
        <v>0</v>
      </c>
      <c r="L25" s="22">
        <v>0</v>
      </c>
      <c r="M25" s="59">
        <f>SUM(J25:L25)</f>
        <v>0</v>
      </c>
      <c r="N25" s="22">
        <v>0</v>
      </c>
      <c r="O25" s="22">
        <v>0</v>
      </c>
      <c r="P25" s="22">
        <v>0</v>
      </c>
      <c r="Q25" s="59">
        <f>SUM(N25:P25)</f>
        <v>0</v>
      </c>
    </row>
    <row r="26" spans="1:17" ht="12.75">
      <c r="A26" s="5" t="s">
        <v>83</v>
      </c>
      <c r="B26" s="50">
        <f aca="true" t="shared" si="5" ref="B26:P26">+B24-B25</f>
        <v>8632.143503</v>
      </c>
      <c r="C26" s="50">
        <f t="shared" si="5"/>
        <v>8674.35783</v>
      </c>
      <c r="D26" s="50">
        <f t="shared" si="5"/>
        <v>18303.670028000004</v>
      </c>
      <c r="E26" s="50">
        <f t="shared" si="5"/>
        <v>35610.171361</v>
      </c>
      <c r="F26" s="50">
        <f t="shared" si="5"/>
        <v>13752.099999999997</v>
      </c>
      <c r="G26" s="50">
        <f t="shared" si="5"/>
        <v>9479.758687999998</v>
      </c>
      <c r="H26" s="50">
        <f t="shared" si="5"/>
        <v>18576.379462000004</v>
      </c>
      <c r="I26" s="50">
        <f t="shared" si="5"/>
        <v>41808.23815</v>
      </c>
      <c r="J26" s="50">
        <f t="shared" si="5"/>
        <v>10259.472537</v>
      </c>
      <c r="K26" s="50">
        <f t="shared" si="5"/>
        <v>10037.162291999999</v>
      </c>
      <c r="L26" s="50">
        <f t="shared" si="5"/>
        <v>20389.461654000006</v>
      </c>
      <c r="M26" s="50">
        <f t="shared" si="5"/>
        <v>40686.096483</v>
      </c>
      <c r="N26" s="50">
        <f t="shared" si="5"/>
        <v>12481.697894000004</v>
      </c>
      <c r="O26" s="50">
        <f t="shared" si="5"/>
        <v>11746.103456999997</v>
      </c>
      <c r="P26" s="50">
        <f t="shared" si="5"/>
        <v>18125.806186</v>
      </c>
      <c r="Q26" s="50">
        <f>+Q24-Q25</f>
        <v>42353.60753699998</v>
      </c>
    </row>
    <row r="27" spans="1:5" ht="12.75">
      <c r="A27" s="41"/>
      <c r="B27" s="51"/>
      <c r="C27" s="51"/>
      <c r="D27" s="51"/>
      <c r="E27" s="51"/>
    </row>
    <row r="28" spans="1:5" ht="12.75">
      <c r="A28" s="41"/>
      <c r="B28" s="51"/>
      <c r="C28" s="51"/>
      <c r="D28" s="51"/>
      <c r="E28" s="51"/>
    </row>
    <row r="29" spans="1:5" ht="12.75">
      <c r="A29" s="41"/>
      <c r="B29" s="51"/>
      <c r="C29" s="51"/>
      <c r="D29" s="51"/>
      <c r="E29" s="51"/>
    </row>
    <row r="30" spans="1:17" ht="12.75">
      <c r="A30" s="8" t="s">
        <v>124</v>
      </c>
      <c r="B30" s="52"/>
      <c r="M30" s="2"/>
      <c r="Q30" s="2" t="s">
        <v>106</v>
      </c>
    </row>
    <row r="31" spans="1:17" ht="12.75" customHeight="1">
      <c r="A31" s="96" t="s">
        <v>108</v>
      </c>
      <c r="B31" s="91" t="s">
        <v>112</v>
      </c>
      <c r="C31" s="91"/>
      <c r="D31" s="91"/>
      <c r="E31" s="91"/>
      <c r="F31" s="91" t="s">
        <v>113</v>
      </c>
      <c r="G31" s="91"/>
      <c r="H31" s="91"/>
      <c r="I31" s="91"/>
      <c r="J31" s="91" t="s">
        <v>114</v>
      </c>
      <c r="K31" s="91"/>
      <c r="L31" s="91"/>
      <c r="M31" s="91"/>
      <c r="N31" s="91" t="s">
        <v>115</v>
      </c>
      <c r="O31" s="91"/>
      <c r="P31" s="91"/>
      <c r="Q31" s="91"/>
    </row>
    <row r="32" spans="1:17" ht="12.75">
      <c r="A32" s="96"/>
      <c r="B32" s="53" t="s">
        <v>30</v>
      </c>
      <c r="C32" s="53" t="s">
        <v>47</v>
      </c>
      <c r="D32" s="53" t="s">
        <v>32</v>
      </c>
      <c r="E32" s="53" t="s">
        <v>33</v>
      </c>
      <c r="F32" s="53" t="s">
        <v>38</v>
      </c>
      <c r="G32" s="53" t="s">
        <v>39</v>
      </c>
      <c r="H32" s="53" t="s">
        <v>116</v>
      </c>
      <c r="I32" s="53" t="s">
        <v>33</v>
      </c>
      <c r="J32" s="53" t="s">
        <v>41</v>
      </c>
      <c r="K32" s="53" t="s">
        <v>42</v>
      </c>
      <c r="L32" s="53" t="s">
        <v>43</v>
      </c>
      <c r="M32" s="53" t="s">
        <v>33</v>
      </c>
      <c r="N32" s="53" t="s">
        <v>44</v>
      </c>
      <c r="O32" s="53" t="s">
        <v>45</v>
      </c>
      <c r="P32" s="53" t="s">
        <v>46</v>
      </c>
      <c r="Q32" s="53" t="s">
        <v>33</v>
      </c>
    </row>
    <row r="33" spans="1:17" ht="12.75">
      <c r="A33" s="6" t="s">
        <v>25</v>
      </c>
      <c r="B33" s="16">
        <v>11969.210247</v>
      </c>
      <c r="C33" s="16">
        <v>13253.023270790001</v>
      </c>
      <c r="D33" s="16">
        <v>14088.65160166</v>
      </c>
      <c r="E33" s="16">
        <f>SUM(B33:D33)</f>
        <v>39310.88511945</v>
      </c>
      <c r="F33" s="16">
        <v>13499</v>
      </c>
      <c r="G33" s="16">
        <v>14963.78000146</v>
      </c>
      <c r="H33" s="16">
        <v>13060.9906168</v>
      </c>
      <c r="I33" s="16">
        <f>SUM(F33:H33)</f>
        <v>41523.77061826</v>
      </c>
      <c r="J33" s="16">
        <v>13020.805445709999</v>
      </c>
      <c r="K33" s="16">
        <v>11721.0425467</v>
      </c>
      <c r="L33" s="16">
        <v>11815.643659559999</v>
      </c>
      <c r="M33" s="59">
        <f>SUM(J33:L33)</f>
        <v>36557.49165197</v>
      </c>
      <c r="N33" s="16">
        <v>13038.88173865</v>
      </c>
      <c r="O33" s="16">
        <v>13054.27349994</v>
      </c>
      <c r="P33" s="16">
        <v>11675.25506885</v>
      </c>
      <c r="Q33" s="59">
        <f>SUM(N33:P33)</f>
        <v>37768.41030744</v>
      </c>
    </row>
    <row r="34" spans="1:17" ht="12.75">
      <c r="A34" s="24" t="s">
        <v>0</v>
      </c>
      <c r="B34" s="16">
        <v>1458.667245</v>
      </c>
      <c r="C34" s="16">
        <v>1873.62876175</v>
      </c>
      <c r="D34" s="16">
        <v>2003.8303148</v>
      </c>
      <c r="E34" s="16">
        <f aca="true" t="shared" si="6" ref="E34:E52">SUM(B34:D34)</f>
        <v>5336.12632155</v>
      </c>
      <c r="F34" s="16">
        <v>2167.8</v>
      </c>
      <c r="G34" s="16">
        <v>2118.3187692</v>
      </c>
      <c r="H34" s="16">
        <v>2162.7506731</v>
      </c>
      <c r="I34" s="16">
        <f aca="true" t="shared" si="7" ref="I34:I52">SUM(F34:H34)</f>
        <v>6448.8694423</v>
      </c>
      <c r="J34" s="16">
        <v>1808.35200405</v>
      </c>
      <c r="K34" s="16">
        <v>1812.51582975</v>
      </c>
      <c r="L34" s="16">
        <v>1675.47062495</v>
      </c>
      <c r="M34" s="59">
        <f aca="true" t="shared" si="8" ref="M34:M52">SUM(J34:L34)</f>
        <v>5296.33845875</v>
      </c>
      <c r="N34" s="16">
        <v>1510.4645109</v>
      </c>
      <c r="O34" s="16">
        <v>1336.5878463</v>
      </c>
      <c r="P34" s="16">
        <v>1539.61703125</v>
      </c>
      <c r="Q34" s="59">
        <f aca="true" t="shared" si="9" ref="Q34:Q52">SUM(N34:P34)</f>
        <v>4386.66938845</v>
      </c>
    </row>
    <row r="35" spans="1:17" ht="12.75">
      <c r="A35" s="6" t="s">
        <v>110</v>
      </c>
      <c r="B35" s="16">
        <v>21.573378</v>
      </c>
      <c r="C35" s="16">
        <v>24.9301038</v>
      </c>
      <c r="D35" s="16">
        <v>35.30569735</v>
      </c>
      <c r="E35" s="16">
        <f t="shared" si="6"/>
        <v>81.80917915</v>
      </c>
      <c r="F35" s="16">
        <v>33.7</v>
      </c>
      <c r="G35" s="16">
        <v>29.23648245</v>
      </c>
      <c r="H35" s="16">
        <v>25.664036850000002</v>
      </c>
      <c r="I35" s="16">
        <f t="shared" si="7"/>
        <v>88.6005193</v>
      </c>
      <c r="J35" s="16">
        <v>31.6537146</v>
      </c>
      <c r="K35" s="16">
        <v>26.991728300000002</v>
      </c>
      <c r="L35" s="16">
        <v>32.3579899</v>
      </c>
      <c r="M35" s="59">
        <f t="shared" si="8"/>
        <v>91.00343280000001</v>
      </c>
      <c r="N35" s="16">
        <v>25.856464600000002</v>
      </c>
      <c r="O35" s="16">
        <v>31.3670244</v>
      </c>
      <c r="P35" s="16">
        <v>19.9025927</v>
      </c>
      <c r="Q35" s="59">
        <f t="shared" si="9"/>
        <v>77.1260817</v>
      </c>
    </row>
    <row r="36" spans="1:17" ht="12.75">
      <c r="A36" s="24" t="s">
        <v>1</v>
      </c>
      <c r="B36" s="16">
        <v>91.522254</v>
      </c>
      <c r="C36" s="16">
        <v>95.34684159999999</v>
      </c>
      <c r="D36" s="16">
        <v>95.4964874</v>
      </c>
      <c r="E36" s="16">
        <f t="shared" si="6"/>
        <v>282.365583</v>
      </c>
      <c r="F36" s="16">
        <v>94</v>
      </c>
      <c r="G36" s="16">
        <v>82.2102843</v>
      </c>
      <c r="H36" s="16">
        <v>83.31864329999999</v>
      </c>
      <c r="I36" s="16">
        <f t="shared" si="7"/>
        <v>259.5289276</v>
      </c>
      <c r="J36" s="16">
        <v>70.4250572</v>
      </c>
      <c r="K36" s="16">
        <v>116.9107034</v>
      </c>
      <c r="L36" s="16">
        <v>115.21554040000001</v>
      </c>
      <c r="M36" s="59">
        <f t="shared" si="8"/>
        <v>302.551301</v>
      </c>
      <c r="N36" s="16">
        <v>146.312534</v>
      </c>
      <c r="O36" s="16">
        <v>162.8157305</v>
      </c>
      <c r="P36" s="16">
        <v>182.75019245</v>
      </c>
      <c r="Q36" s="59">
        <f t="shared" si="9"/>
        <v>491.87845695</v>
      </c>
    </row>
    <row r="37" spans="1:17" ht="12.75">
      <c r="A37" s="6" t="s">
        <v>2</v>
      </c>
      <c r="B37" s="16">
        <v>85.274167</v>
      </c>
      <c r="C37" s="16">
        <v>99.7732616</v>
      </c>
      <c r="D37" s="16">
        <v>89.76983305</v>
      </c>
      <c r="E37" s="16">
        <f t="shared" si="6"/>
        <v>274.81726165</v>
      </c>
      <c r="F37" s="16">
        <v>93.7</v>
      </c>
      <c r="G37" s="16">
        <v>75.7545318</v>
      </c>
      <c r="H37" s="16">
        <v>77.11494705</v>
      </c>
      <c r="I37" s="16">
        <f t="shared" si="7"/>
        <v>246.56947885</v>
      </c>
      <c r="J37" s="16">
        <v>108.78158775</v>
      </c>
      <c r="K37" s="16">
        <v>87.7310037</v>
      </c>
      <c r="L37" s="16">
        <v>118.48818935</v>
      </c>
      <c r="M37" s="59">
        <f t="shared" si="8"/>
        <v>315.00078080000003</v>
      </c>
      <c r="N37" s="16">
        <v>112.6841068</v>
      </c>
      <c r="O37" s="16">
        <v>125.32071605</v>
      </c>
      <c r="P37" s="16">
        <v>92.8388693</v>
      </c>
      <c r="Q37" s="59">
        <f t="shared" si="9"/>
        <v>330.84369215</v>
      </c>
    </row>
    <row r="38" spans="1:17" ht="12.75">
      <c r="A38" s="6" t="s">
        <v>3</v>
      </c>
      <c r="B38" s="16">
        <v>133.358283</v>
      </c>
      <c r="C38" s="16">
        <v>140.13623005000002</v>
      </c>
      <c r="D38" s="16">
        <v>141.95920515</v>
      </c>
      <c r="E38" s="16">
        <f t="shared" si="6"/>
        <v>415.4537182</v>
      </c>
      <c r="F38" s="16">
        <v>131.8</v>
      </c>
      <c r="G38" s="16">
        <v>90.84580715000001</v>
      </c>
      <c r="H38" s="16">
        <v>101.40140825</v>
      </c>
      <c r="I38" s="16">
        <f t="shared" si="7"/>
        <v>324.0472154</v>
      </c>
      <c r="J38" s="16">
        <v>89.68875704999999</v>
      </c>
      <c r="K38" s="16">
        <v>81.6721328</v>
      </c>
      <c r="L38" s="16">
        <v>122.99793425</v>
      </c>
      <c r="M38" s="59">
        <f t="shared" si="8"/>
        <v>294.3588241</v>
      </c>
      <c r="N38" s="16">
        <v>94.0175993</v>
      </c>
      <c r="O38" s="16">
        <v>111.4066179</v>
      </c>
      <c r="P38" s="16">
        <v>101.98206715</v>
      </c>
      <c r="Q38" s="59">
        <f t="shared" si="9"/>
        <v>307.40628434999996</v>
      </c>
    </row>
    <row r="39" spans="1:17" ht="12.75">
      <c r="A39" s="24" t="s">
        <v>4</v>
      </c>
      <c r="B39" s="16">
        <v>85.571123</v>
      </c>
      <c r="C39" s="16">
        <v>88.67717</v>
      </c>
      <c r="D39" s="16">
        <v>88.3570261</v>
      </c>
      <c r="E39" s="16">
        <f t="shared" si="6"/>
        <v>262.6053191</v>
      </c>
      <c r="F39" s="16">
        <v>77.8</v>
      </c>
      <c r="G39" s="16">
        <v>89.96796445</v>
      </c>
      <c r="H39" s="16">
        <v>80.0299877</v>
      </c>
      <c r="I39" s="16">
        <f t="shared" si="7"/>
        <v>247.79795215000001</v>
      </c>
      <c r="J39" s="16">
        <v>90.11092765000001</v>
      </c>
      <c r="K39" s="16">
        <v>96.9862775</v>
      </c>
      <c r="L39" s="16">
        <v>66.508711</v>
      </c>
      <c r="M39" s="59">
        <f t="shared" si="8"/>
        <v>253.60591615</v>
      </c>
      <c r="N39" s="16">
        <v>82.1144937</v>
      </c>
      <c r="O39" s="16">
        <v>81.61922125</v>
      </c>
      <c r="P39" s="16">
        <v>113.58448475</v>
      </c>
      <c r="Q39" s="59">
        <f t="shared" si="9"/>
        <v>277.3181997</v>
      </c>
    </row>
    <row r="40" spans="1:17" ht="12.75">
      <c r="A40" s="6" t="s">
        <v>5</v>
      </c>
      <c r="B40" s="16">
        <v>419.196345</v>
      </c>
      <c r="C40" s="16">
        <v>436.22223445</v>
      </c>
      <c r="D40" s="16">
        <v>507.47730205</v>
      </c>
      <c r="E40" s="16">
        <f t="shared" si="6"/>
        <v>1362.8958814999999</v>
      </c>
      <c r="F40" s="16">
        <v>522.6</v>
      </c>
      <c r="G40" s="16">
        <v>555.0890297999999</v>
      </c>
      <c r="H40" s="16">
        <v>509.07297425</v>
      </c>
      <c r="I40" s="16">
        <f t="shared" si="7"/>
        <v>1586.7620040499999</v>
      </c>
      <c r="J40" s="16">
        <v>499.46827525</v>
      </c>
      <c r="K40" s="16">
        <v>539.6523710499999</v>
      </c>
      <c r="L40" s="16">
        <v>501.10472415</v>
      </c>
      <c r="M40" s="59">
        <f t="shared" si="8"/>
        <v>1540.22537045</v>
      </c>
      <c r="N40" s="16">
        <v>454.31999875</v>
      </c>
      <c r="O40" s="16">
        <v>455.9677795</v>
      </c>
      <c r="P40" s="16">
        <v>401.58086335</v>
      </c>
      <c r="Q40" s="59">
        <f t="shared" si="9"/>
        <v>1311.8686416</v>
      </c>
    </row>
    <row r="41" spans="1:17" ht="12.75">
      <c r="A41" s="6" t="s">
        <v>6</v>
      </c>
      <c r="B41" s="16">
        <v>9.382415</v>
      </c>
      <c r="C41" s="16">
        <v>10.343089699999998</v>
      </c>
      <c r="D41" s="16">
        <v>10.9489679</v>
      </c>
      <c r="E41" s="16">
        <f t="shared" si="6"/>
        <v>30.674472599999998</v>
      </c>
      <c r="F41" s="16">
        <v>11.7</v>
      </c>
      <c r="G41" s="16">
        <v>13.38227625</v>
      </c>
      <c r="H41" s="16">
        <v>13.2272255</v>
      </c>
      <c r="I41" s="16">
        <f t="shared" si="7"/>
        <v>38.309501749999995</v>
      </c>
      <c r="J41" s="16">
        <v>12.4606914</v>
      </c>
      <c r="K41" s="16">
        <v>10.742450949999998</v>
      </c>
      <c r="L41" s="16">
        <v>9.503079199999998</v>
      </c>
      <c r="M41" s="59">
        <f t="shared" si="8"/>
        <v>32.706221549999995</v>
      </c>
      <c r="N41" s="16">
        <v>9.646981550000001</v>
      </c>
      <c r="O41" s="16">
        <v>16.25458195</v>
      </c>
      <c r="P41" s="16">
        <v>13.2709398</v>
      </c>
      <c r="Q41" s="59">
        <f t="shared" si="9"/>
        <v>39.1725033</v>
      </c>
    </row>
    <row r="42" spans="1:17" ht="12.75">
      <c r="A42" s="6" t="s">
        <v>7</v>
      </c>
      <c r="B42" s="16">
        <v>110.03818</v>
      </c>
      <c r="C42" s="16">
        <v>159.483366</v>
      </c>
      <c r="D42" s="16">
        <v>164.1960558</v>
      </c>
      <c r="E42" s="16">
        <f t="shared" si="6"/>
        <v>433.7176018</v>
      </c>
      <c r="F42" s="16">
        <v>123.5</v>
      </c>
      <c r="G42" s="16">
        <v>98.3202048</v>
      </c>
      <c r="H42" s="16">
        <v>92.15170875</v>
      </c>
      <c r="I42" s="16">
        <f t="shared" si="7"/>
        <v>313.97191355</v>
      </c>
      <c r="J42" s="16">
        <v>103.9301742</v>
      </c>
      <c r="K42" s="16">
        <v>62.909963600000005</v>
      </c>
      <c r="L42" s="16">
        <v>90.262349</v>
      </c>
      <c r="M42" s="59">
        <f t="shared" si="8"/>
        <v>257.1024868</v>
      </c>
      <c r="N42" s="16">
        <v>122.25945940000001</v>
      </c>
      <c r="O42" s="16">
        <v>140.9305431</v>
      </c>
      <c r="P42" s="16">
        <v>180.58890945</v>
      </c>
      <c r="Q42" s="59">
        <f t="shared" si="9"/>
        <v>443.77891194999995</v>
      </c>
    </row>
    <row r="43" spans="1:17" ht="12.75">
      <c r="A43" s="6" t="s">
        <v>8</v>
      </c>
      <c r="B43" s="16">
        <v>353.899885</v>
      </c>
      <c r="C43" s="16">
        <v>341.2834999</v>
      </c>
      <c r="D43" s="16">
        <v>462.8958169</v>
      </c>
      <c r="E43" s="16">
        <f t="shared" si="6"/>
        <v>1158.0792018</v>
      </c>
      <c r="F43" s="16">
        <v>410.2</v>
      </c>
      <c r="G43" s="16">
        <v>453.5556557</v>
      </c>
      <c r="H43" s="16">
        <v>395.1721135</v>
      </c>
      <c r="I43" s="16">
        <f t="shared" si="7"/>
        <v>1258.9277692</v>
      </c>
      <c r="J43" s="16">
        <v>341.1577959</v>
      </c>
      <c r="K43" s="16">
        <v>294.3401149</v>
      </c>
      <c r="L43" s="16">
        <v>247.4694616</v>
      </c>
      <c r="M43" s="59">
        <f t="shared" si="8"/>
        <v>882.9673723999999</v>
      </c>
      <c r="N43" s="16">
        <v>287.9909126</v>
      </c>
      <c r="O43" s="16">
        <v>355.16218935</v>
      </c>
      <c r="P43" s="16">
        <v>361.73513375</v>
      </c>
      <c r="Q43" s="59">
        <f t="shared" si="9"/>
        <v>1004.8882357</v>
      </c>
    </row>
    <row r="44" spans="1:17" ht="12.75">
      <c r="A44" s="6" t="s">
        <v>9</v>
      </c>
      <c r="B44" s="16">
        <v>201.055154</v>
      </c>
      <c r="C44" s="16">
        <v>262.50189365</v>
      </c>
      <c r="D44" s="16">
        <v>475.69248265</v>
      </c>
      <c r="E44" s="16">
        <f t="shared" si="6"/>
        <v>939.2495303</v>
      </c>
      <c r="F44" s="16">
        <v>312.6</v>
      </c>
      <c r="G44" s="16">
        <v>322.57829215</v>
      </c>
      <c r="H44" s="16">
        <v>295.64653695</v>
      </c>
      <c r="I44" s="16">
        <f t="shared" si="7"/>
        <v>930.8248291</v>
      </c>
      <c r="J44" s="16">
        <v>225.58438675</v>
      </c>
      <c r="K44" s="16">
        <v>232.585457</v>
      </c>
      <c r="L44" s="16">
        <v>280.5628842</v>
      </c>
      <c r="M44" s="59">
        <f t="shared" si="8"/>
        <v>738.73272795</v>
      </c>
      <c r="N44" s="16">
        <v>202.73076385</v>
      </c>
      <c r="O44" s="16">
        <v>259.7297724</v>
      </c>
      <c r="P44" s="16">
        <v>153.8647761</v>
      </c>
      <c r="Q44" s="59">
        <f t="shared" si="9"/>
        <v>616.32531235</v>
      </c>
    </row>
    <row r="45" spans="1:17" ht="12.75">
      <c r="A45" s="6" t="s">
        <v>10</v>
      </c>
      <c r="B45" s="16">
        <v>93.374898</v>
      </c>
      <c r="C45" s="16">
        <v>115.897817</v>
      </c>
      <c r="D45" s="16">
        <v>85.45899385</v>
      </c>
      <c r="E45" s="16">
        <f t="shared" si="6"/>
        <v>294.73170885</v>
      </c>
      <c r="F45" s="16">
        <v>107.9</v>
      </c>
      <c r="G45" s="16">
        <v>167.63744425</v>
      </c>
      <c r="H45" s="16">
        <v>183.7489858</v>
      </c>
      <c r="I45" s="16">
        <f t="shared" si="7"/>
        <v>459.28643005000004</v>
      </c>
      <c r="J45" s="16">
        <v>254.7488218</v>
      </c>
      <c r="K45" s="16">
        <v>136.83715890000002</v>
      </c>
      <c r="L45" s="16">
        <v>179.46394905000002</v>
      </c>
      <c r="M45" s="59">
        <f t="shared" si="8"/>
        <v>571.04992975</v>
      </c>
      <c r="N45" s="16">
        <v>109.2554709</v>
      </c>
      <c r="O45" s="16">
        <v>102.229544</v>
      </c>
      <c r="P45" s="16">
        <v>130.646653</v>
      </c>
      <c r="Q45" s="59">
        <f t="shared" si="9"/>
        <v>342.1316679</v>
      </c>
    </row>
    <row r="46" spans="1:17" ht="12.75">
      <c r="A46" s="13" t="s">
        <v>11</v>
      </c>
      <c r="B46" s="16">
        <v>1189.089243</v>
      </c>
      <c r="C46" s="16">
        <v>1519.5237533</v>
      </c>
      <c r="D46" s="16">
        <v>1437.6837137999999</v>
      </c>
      <c r="E46" s="16">
        <f t="shared" si="6"/>
        <v>4146.2967100999995</v>
      </c>
      <c r="F46" s="16">
        <v>1106</v>
      </c>
      <c r="G46" s="16">
        <v>1367.2781517</v>
      </c>
      <c r="H46" s="16">
        <v>1149.02838425</v>
      </c>
      <c r="I46" s="16">
        <f t="shared" si="7"/>
        <v>3622.3065359500006</v>
      </c>
      <c r="J46" s="16">
        <v>1019.1218030499999</v>
      </c>
      <c r="K46" s="16">
        <v>1020.16641445</v>
      </c>
      <c r="L46" s="16">
        <v>1004.2487183</v>
      </c>
      <c r="M46" s="59">
        <f t="shared" si="8"/>
        <v>3043.5369358</v>
      </c>
      <c r="N46" s="16">
        <v>1041.6146391</v>
      </c>
      <c r="O46" s="16">
        <v>1005.3119558999999</v>
      </c>
      <c r="P46" s="16">
        <v>1543.6557549000001</v>
      </c>
      <c r="Q46" s="59">
        <f t="shared" si="9"/>
        <v>3590.5823499</v>
      </c>
    </row>
    <row r="47" spans="1:17" ht="12.75">
      <c r="A47" s="6" t="s">
        <v>12</v>
      </c>
      <c r="B47" s="16">
        <v>18.444008</v>
      </c>
      <c r="C47" s="16">
        <v>20.4508504</v>
      </c>
      <c r="D47" s="16">
        <v>32.8254632</v>
      </c>
      <c r="E47" s="16">
        <f t="shared" si="6"/>
        <v>71.7203216</v>
      </c>
      <c r="F47" s="16">
        <v>50.4</v>
      </c>
      <c r="G47" s="16">
        <v>36.75142225</v>
      </c>
      <c r="H47" s="16">
        <v>35.006784100000004</v>
      </c>
      <c r="I47" s="16">
        <f t="shared" si="7"/>
        <v>122.15820635</v>
      </c>
      <c r="J47" s="16">
        <v>44.870305450000004</v>
      </c>
      <c r="K47" s="16">
        <v>24.79410775</v>
      </c>
      <c r="L47" s="16">
        <v>39.3902371</v>
      </c>
      <c r="M47" s="59">
        <f t="shared" si="8"/>
        <v>109.05465029999999</v>
      </c>
      <c r="N47" s="16">
        <v>33.1245422</v>
      </c>
      <c r="O47" s="16">
        <v>36.8955452</v>
      </c>
      <c r="P47" s="16">
        <v>26.725916</v>
      </c>
      <c r="Q47" s="59">
        <f t="shared" si="9"/>
        <v>96.74600339999999</v>
      </c>
    </row>
    <row r="48" spans="1:17" ht="12.75">
      <c r="A48" s="6" t="s">
        <v>13</v>
      </c>
      <c r="B48" s="16">
        <v>154.334411</v>
      </c>
      <c r="C48" s="16">
        <v>195.7250449</v>
      </c>
      <c r="D48" s="16">
        <v>175.41496075</v>
      </c>
      <c r="E48" s="16">
        <f t="shared" si="6"/>
        <v>525.47441665</v>
      </c>
      <c r="F48" s="16">
        <v>175.2</v>
      </c>
      <c r="G48" s="16">
        <v>151.59285509999998</v>
      </c>
      <c r="H48" s="16">
        <v>94.5056561</v>
      </c>
      <c r="I48" s="16">
        <f t="shared" si="7"/>
        <v>421.2985112</v>
      </c>
      <c r="J48" s="16">
        <v>194.31667915</v>
      </c>
      <c r="K48" s="16">
        <v>72.45934575</v>
      </c>
      <c r="L48" s="16">
        <v>81.91809465</v>
      </c>
      <c r="M48" s="59">
        <f t="shared" si="8"/>
        <v>348.69411955</v>
      </c>
      <c r="N48" s="16">
        <v>73.73073315</v>
      </c>
      <c r="O48" s="16">
        <v>96.97157940000001</v>
      </c>
      <c r="P48" s="16">
        <v>136.49250815</v>
      </c>
      <c r="Q48" s="59">
        <f t="shared" si="9"/>
        <v>307.19482070000004</v>
      </c>
    </row>
    <row r="49" spans="1:17" ht="12.75">
      <c r="A49" s="13" t="s">
        <v>14</v>
      </c>
      <c r="B49" s="16">
        <v>20.211052</v>
      </c>
      <c r="C49" s="16">
        <v>23.047889</v>
      </c>
      <c r="D49" s="16">
        <v>20.313142</v>
      </c>
      <c r="E49" s="16">
        <f t="shared" si="6"/>
        <v>63.572083</v>
      </c>
      <c r="F49" s="16">
        <v>21.3</v>
      </c>
      <c r="G49" s="16">
        <v>24.361453</v>
      </c>
      <c r="H49" s="16">
        <v>18.533414</v>
      </c>
      <c r="I49" s="16">
        <f t="shared" si="7"/>
        <v>64.194867</v>
      </c>
      <c r="J49" s="16">
        <v>20.297439</v>
      </c>
      <c r="K49" s="16">
        <v>18.916285</v>
      </c>
      <c r="L49" s="16">
        <v>17.729934</v>
      </c>
      <c r="M49" s="59">
        <f t="shared" si="8"/>
        <v>56.943658</v>
      </c>
      <c r="N49" s="16">
        <v>16.689235</v>
      </c>
      <c r="O49" s="16">
        <v>23.496277</v>
      </c>
      <c r="P49" s="16">
        <v>16.00517</v>
      </c>
      <c r="Q49" s="59">
        <f t="shared" si="9"/>
        <v>56.190682</v>
      </c>
    </row>
    <row r="50" spans="1:17" ht="12.75">
      <c r="A50" s="13" t="s">
        <v>15</v>
      </c>
      <c r="B50" s="16">
        <v>39.908644</v>
      </c>
      <c r="C50" s="16">
        <v>42.249323950000004</v>
      </c>
      <c r="D50" s="16">
        <v>50.724538450000004</v>
      </c>
      <c r="E50" s="16">
        <f t="shared" si="6"/>
        <v>132.8825064</v>
      </c>
      <c r="F50" s="16">
        <v>47</v>
      </c>
      <c r="G50" s="16">
        <v>40.485985</v>
      </c>
      <c r="H50" s="16">
        <v>41.451730700000006</v>
      </c>
      <c r="I50" s="16">
        <f t="shared" si="7"/>
        <v>128.9377157</v>
      </c>
      <c r="J50" s="16">
        <v>34.2606182</v>
      </c>
      <c r="K50" s="16">
        <v>27.6019763</v>
      </c>
      <c r="L50" s="16">
        <v>33.823780049999996</v>
      </c>
      <c r="M50" s="59">
        <f t="shared" si="8"/>
        <v>95.68637455</v>
      </c>
      <c r="N50" s="16">
        <v>35.53844525</v>
      </c>
      <c r="O50" s="16">
        <v>50.79542945</v>
      </c>
      <c r="P50" s="16">
        <v>60.194849850000004</v>
      </c>
      <c r="Q50" s="59">
        <f t="shared" si="9"/>
        <v>146.52872455</v>
      </c>
    </row>
    <row r="51" spans="1:17" ht="12.75">
      <c r="A51" s="6" t="s">
        <v>16</v>
      </c>
      <c r="B51" s="16">
        <v>397.94039</v>
      </c>
      <c r="C51" s="16">
        <v>496.8111468</v>
      </c>
      <c r="D51" s="16">
        <v>494.1859</v>
      </c>
      <c r="E51" s="16">
        <f t="shared" si="6"/>
        <v>1388.9374368</v>
      </c>
      <c r="F51" s="16">
        <v>396.4</v>
      </c>
      <c r="G51" s="16">
        <v>383.14812317</v>
      </c>
      <c r="H51" s="16">
        <v>468.80494801</v>
      </c>
      <c r="I51" s="16">
        <f t="shared" si="7"/>
        <v>1248.35307118</v>
      </c>
      <c r="J51" s="16">
        <v>371.5260024</v>
      </c>
      <c r="K51" s="16">
        <v>311.40421039999995</v>
      </c>
      <c r="L51" s="16">
        <v>386.0560145</v>
      </c>
      <c r="M51" s="59">
        <f t="shared" si="8"/>
        <v>1068.9862272999999</v>
      </c>
      <c r="N51" s="16">
        <v>422.14231565</v>
      </c>
      <c r="O51" s="16">
        <v>487.14176260000005</v>
      </c>
      <c r="P51" s="16">
        <v>367.76595425</v>
      </c>
      <c r="Q51" s="59">
        <f t="shared" si="9"/>
        <v>1277.0500325</v>
      </c>
    </row>
    <row r="52" spans="1:17" ht="12.75">
      <c r="A52" s="6" t="s">
        <v>17</v>
      </c>
      <c r="B52" s="16">
        <v>20.065786</v>
      </c>
      <c r="C52" s="16">
        <v>29.287903800000002</v>
      </c>
      <c r="D52" s="16">
        <v>35.459588350000004</v>
      </c>
      <c r="E52" s="16">
        <f t="shared" si="6"/>
        <v>84.81327815</v>
      </c>
      <c r="F52" s="16">
        <v>25.8</v>
      </c>
      <c r="G52" s="16">
        <v>23.6602522</v>
      </c>
      <c r="H52" s="16">
        <v>16.23948395</v>
      </c>
      <c r="I52" s="16">
        <f t="shared" si="7"/>
        <v>65.69973615</v>
      </c>
      <c r="J52" s="16">
        <v>15.82355925</v>
      </c>
      <c r="K52" s="16">
        <v>13.5716053</v>
      </c>
      <c r="L52" s="16">
        <v>16.597916050000002</v>
      </c>
      <c r="M52" s="59">
        <f t="shared" si="8"/>
        <v>45.9930806</v>
      </c>
      <c r="N52" s="16">
        <v>16.1719039</v>
      </c>
      <c r="O52" s="16">
        <v>21.2771316</v>
      </c>
      <c r="P52" s="16">
        <v>20.7144695</v>
      </c>
      <c r="Q52" s="59">
        <f t="shared" si="9"/>
        <v>58.163505</v>
      </c>
    </row>
    <row r="53" spans="1:17" ht="12.75">
      <c r="A53" s="5" t="s">
        <v>49</v>
      </c>
      <c r="B53" s="50">
        <f>SUM(B33:B52)</f>
        <v>16872.117108</v>
      </c>
      <c r="C53" s="50">
        <f>SUM(C33:C52)</f>
        <v>19228.34345244</v>
      </c>
      <c r="D53" s="50">
        <f>SUM(D33:D52)</f>
        <v>20496.647091209994</v>
      </c>
      <c r="E53" s="50">
        <f aca="true" t="shared" si="10" ref="E53:P53">SUM(E33:E52)</f>
        <v>56597.10765165</v>
      </c>
      <c r="F53" s="50">
        <f t="shared" si="10"/>
        <v>19408.4</v>
      </c>
      <c r="G53" s="50">
        <f t="shared" si="10"/>
        <v>21087.954986179997</v>
      </c>
      <c r="H53" s="50">
        <f t="shared" si="10"/>
        <v>18903.86025891</v>
      </c>
      <c r="I53" s="50">
        <f t="shared" si="10"/>
        <v>59400.21524509</v>
      </c>
      <c r="J53" s="50">
        <f t="shared" si="10"/>
        <v>18357.384045810002</v>
      </c>
      <c r="K53" s="50">
        <f t="shared" si="10"/>
        <v>16709.831683499997</v>
      </c>
      <c r="L53" s="50">
        <f t="shared" si="10"/>
        <v>16834.81379126</v>
      </c>
      <c r="M53" s="50">
        <f t="shared" si="10"/>
        <v>51902.02952056999</v>
      </c>
      <c r="N53" s="50">
        <f t="shared" si="10"/>
        <v>17835.54684925</v>
      </c>
      <c r="O53" s="50">
        <f t="shared" si="10"/>
        <v>17955.55474779</v>
      </c>
      <c r="P53" s="50">
        <f t="shared" si="10"/>
        <v>17139.172204549996</v>
      </c>
      <c r="Q53" s="50">
        <f>SUM(Q33:Q52)</f>
        <v>52930.273801589996</v>
      </c>
    </row>
    <row r="54" spans="1:17" ht="12.75" customHeight="1">
      <c r="A54" s="37" t="s">
        <v>82</v>
      </c>
      <c r="B54" s="16">
        <v>0</v>
      </c>
      <c r="C54" s="16">
        <v>0</v>
      </c>
      <c r="D54" s="16">
        <v>0</v>
      </c>
      <c r="E54" s="16">
        <f>SUM(B54:D54)</f>
        <v>0</v>
      </c>
      <c r="F54" s="16">
        <v>0</v>
      </c>
      <c r="G54" s="16">
        <v>0</v>
      </c>
      <c r="H54" s="16">
        <v>0</v>
      </c>
      <c r="I54" s="16">
        <f>SUM(F54:H54)</f>
        <v>0</v>
      </c>
      <c r="J54" s="16">
        <v>0</v>
      </c>
      <c r="K54" s="16">
        <v>0</v>
      </c>
      <c r="L54" s="16">
        <v>0</v>
      </c>
      <c r="M54" s="59">
        <f>SUM(J54:L54)</f>
        <v>0</v>
      </c>
      <c r="N54" s="16">
        <v>0</v>
      </c>
      <c r="O54" s="16">
        <v>0</v>
      </c>
      <c r="P54" s="16">
        <v>0</v>
      </c>
      <c r="Q54" s="59">
        <f>SUM(N54:P54)</f>
        <v>0</v>
      </c>
    </row>
    <row r="55" spans="1:17" ht="12.75">
      <c r="A55" s="5" t="s">
        <v>83</v>
      </c>
      <c r="B55" s="50">
        <f>B53-B54</f>
        <v>16872.117108</v>
      </c>
      <c r="C55" s="50">
        <f>C53-C54</f>
        <v>19228.34345244</v>
      </c>
      <c r="D55" s="50">
        <f>D53-D54</f>
        <v>20496.647091209994</v>
      </c>
      <c r="E55" s="50">
        <f aca="true" t="shared" si="11" ref="E55:P55">+E53-E54</f>
        <v>56597.10765165</v>
      </c>
      <c r="F55" s="50">
        <f t="shared" si="11"/>
        <v>19408.4</v>
      </c>
      <c r="G55" s="50">
        <f t="shared" si="11"/>
        <v>21087.954986179997</v>
      </c>
      <c r="H55" s="50">
        <f t="shared" si="11"/>
        <v>18903.86025891</v>
      </c>
      <c r="I55" s="50">
        <f t="shared" si="11"/>
        <v>59400.21524509</v>
      </c>
      <c r="J55" s="50">
        <f t="shared" si="11"/>
        <v>18357.384045810002</v>
      </c>
      <c r="K55" s="50">
        <f t="shared" si="11"/>
        <v>16709.831683499997</v>
      </c>
      <c r="L55" s="50">
        <f t="shared" si="11"/>
        <v>16834.81379126</v>
      </c>
      <c r="M55" s="50">
        <f t="shared" si="11"/>
        <v>51902.02952056999</v>
      </c>
      <c r="N55" s="50">
        <f t="shared" si="11"/>
        <v>17835.54684925</v>
      </c>
      <c r="O55" s="50">
        <f t="shared" si="11"/>
        <v>17955.55474779</v>
      </c>
      <c r="P55" s="50">
        <f t="shared" si="11"/>
        <v>17139.172204549996</v>
      </c>
      <c r="Q55" s="50">
        <f>+Q53-Q54</f>
        <v>52930.273801589996</v>
      </c>
    </row>
    <row r="56" spans="1:17" ht="12.75">
      <c r="A56" s="29" t="s">
        <v>101</v>
      </c>
      <c r="B56" s="26">
        <v>0</v>
      </c>
      <c r="C56" s="26">
        <v>0</v>
      </c>
      <c r="D56" s="26">
        <v>0</v>
      </c>
      <c r="E56" s="26">
        <f>SUM(B56:D56)</f>
        <v>0</v>
      </c>
      <c r="F56" s="26">
        <v>0</v>
      </c>
      <c r="G56" s="26">
        <v>0</v>
      </c>
      <c r="H56" s="26">
        <v>0</v>
      </c>
      <c r="I56" s="26">
        <f>SUM(F56:H56)</f>
        <v>0</v>
      </c>
      <c r="J56" s="26">
        <v>0</v>
      </c>
      <c r="K56" s="26">
        <v>0</v>
      </c>
      <c r="L56" s="26">
        <v>0</v>
      </c>
      <c r="M56" s="59">
        <f>SUM(J56:L56)</f>
        <v>0</v>
      </c>
      <c r="N56" s="26">
        <v>0</v>
      </c>
      <c r="O56" s="26">
        <v>0</v>
      </c>
      <c r="P56" s="26">
        <v>0</v>
      </c>
      <c r="Q56" s="59">
        <f>SUM(N56:P56)</f>
        <v>0</v>
      </c>
    </row>
    <row r="57" spans="1:17" ht="12.75">
      <c r="A57" s="7" t="s">
        <v>84</v>
      </c>
      <c r="B57" s="36">
        <f>B55+B56</f>
        <v>16872.117108</v>
      </c>
      <c r="C57" s="36">
        <f aca="true" t="shared" si="12" ref="C57:P57">C55+C56</f>
        <v>19228.34345244</v>
      </c>
      <c r="D57" s="36">
        <f t="shared" si="12"/>
        <v>20496.647091209994</v>
      </c>
      <c r="E57" s="36">
        <f t="shared" si="12"/>
        <v>56597.10765165</v>
      </c>
      <c r="F57" s="36">
        <f t="shared" si="12"/>
        <v>19408.4</v>
      </c>
      <c r="G57" s="36">
        <f t="shared" si="12"/>
        <v>21087.954986179997</v>
      </c>
      <c r="H57" s="36">
        <f t="shared" si="12"/>
        <v>18903.86025891</v>
      </c>
      <c r="I57" s="36">
        <f t="shared" si="12"/>
        <v>59400.21524509</v>
      </c>
      <c r="J57" s="36">
        <f t="shared" si="12"/>
        <v>18357.384045810002</v>
      </c>
      <c r="K57" s="36">
        <f t="shared" si="12"/>
        <v>16709.831683499997</v>
      </c>
      <c r="L57" s="36">
        <f t="shared" si="12"/>
        <v>16834.81379126</v>
      </c>
      <c r="M57" s="36">
        <f t="shared" si="12"/>
        <v>51902.02952056999</v>
      </c>
      <c r="N57" s="36">
        <f t="shared" si="12"/>
        <v>17835.54684925</v>
      </c>
      <c r="O57" s="36">
        <f t="shared" si="12"/>
        <v>17955.55474779</v>
      </c>
      <c r="P57" s="36">
        <f t="shared" si="12"/>
        <v>17139.172204549996</v>
      </c>
      <c r="Q57" s="36">
        <f>Q55+Q56</f>
        <v>52930.273801589996</v>
      </c>
    </row>
    <row r="59" ht="12.75">
      <c r="B59" s="56"/>
    </row>
    <row r="61" spans="1:17" ht="12.75">
      <c r="A61" s="8" t="s">
        <v>117</v>
      </c>
      <c r="M61" s="2"/>
      <c r="Q61" s="2" t="s">
        <v>118</v>
      </c>
    </row>
    <row r="62" spans="1:17" ht="12.75" customHeight="1">
      <c r="A62" s="96" t="s">
        <v>108</v>
      </c>
      <c r="B62" s="91" t="s">
        <v>112</v>
      </c>
      <c r="C62" s="91"/>
      <c r="D62" s="91"/>
      <c r="E62" s="91"/>
      <c r="F62" s="91" t="s">
        <v>113</v>
      </c>
      <c r="G62" s="91"/>
      <c r="H62" s="91"/>
      <c r="I62" s="91"/>
      <c r="J62" s="91" t="s">
        <v>114</v>
      </c>
      <c r="K62" s="91"/>
      <c r="L62" s="91"/>
      <c r="M62" s="91"/>
      <c r="N62" s="91" t="s">
        <v>115</v>
      </c>
      <c r="O62" s="91"/>
      <c r="P62" s="91"/>
      <c r="Q62" s="91"/>
    </row>
    <row r="63" spans="1:17" ht="12.75">
      <c r="A63" s="96"/>
      <c r="B63" s="53" t="s">
        <v>30</v>
      </c>
      <c r="C63" s="53" t="s">
        <v>47</v>
      </c>
      <c r="D63" s="53" t="s">
        <v>32</v>
      </c>
      <c r="E63" s="53" t="s">
        <v>33</v>
      </c>
      <c r="F63" s="53" t="s">
        <v>38</v>
      </c>
      <c r="G63" s="53" t="s">
        <v>39</v>
      </c>
      <c r="H63" s="53" t="s">
        <v>40</v>
      </c>
      <c r="I63" s="53" t="s">
        <v>33</v>
      </c>
      <c r="J63" s="53" t="s">
        <v>41</v>
      </c>
      <c r="K63" s="53" t="s">
        <v>42</v>
      </c>
      <c r="L63" s="53" t="s">
        <v>43</v>
      </c>
      <c r="M63" s="53" t="s">
        <v>33</v>
      </c>
      <c r="N63" s="53" t="s">
        <v>44</v>
      </c>
      <c r="O63" s="53" t="s">
        <v>45</v>
      </c>
      <c r="P63" s="53" t="s">
        <v>46</v>
      </c>
      <c r="Q63" s="53" t="s">
        <v>33</v>
      </c>
    </row>
    <row r="64" spans="1:17" ht="12.75">
      <c r="A64" s="6" t="s">
        <v>25</v>
      </c>
      <c r="B64" s="22">
        <v>13561.816</v>
      </c>
      <c r="C64" s="22">
        <v>13542.113</v>
      </c>
      <c r="D64" s="22">
        <v>13502.845</v>
      </c>
      <c r="E64" s="22">
        <f>SUM(B64:D64)</f>
        <v>40606.774</v>
      </c>
      <c r="F64" s="22">
        <v>13948.9</v>
      </c>
      <c r="G64" s="22">
        <v>13128.953</v>
      </c>
      <c r="H64" s="22">
        <v>13478.808</v>
      </c>
      <c r="I64" s="22">
        <f>SUM(F64:H64)</f>
        <v>40556.661</v>
      </c>
      <c r="J64" s="22">
        <v>13355.633</v>
      </c>
      <c r="K64" s="22">
        <v>10690.371</v>
      </c>
      <c r="L64" s="22">
        <v>12782.153596</v>
      </c>
      <c r="M64" s="59">
        <f>SUM(J64:L64)</f>
        <v>36828.157596000005</v>
      </c>
      <c r="N64" s="22">
        <v>11162.627</v>
      </c>
      <c r="O64" s="22">
        <v>13355.34</v>
      </c>
      <c r="P64" s="22">
        <v>15249.28</v>
      </c>
      <c r="Q64" s="59">
        <f>SUM(N64:P64)</f>
        <v>39767.247</v>
      </c>
    </row>
    <row r="65" spans="1:17" ht="12.75">
      <c r="A65" s="24" t="s">
        <v>0</v>
      </c>
      <c r="B65" s="22">
        <v>419.362</v>
      </c>
      <c r="C65" s="22">
        <v>384.876</v>
      </c>
      <c r="D65" s="22">
        <v>478.683</v>
      </c>
      <c r="E65" s="22">
        <f aca="true" t="shared" si="13" ref="E65:E83">SUM(B65:D65)</f>
        <v>1282.921</v>
      </c>
      <c r="F65" s="22">
        <v>562</v>
      </c>
      <c r="G65" s="22">
        <v>707.325</v>
      </c>
      <c r="H65" s="22">
        <v>560.534</v>
      </c>
      <c r="I65" s="22">
        <f aca="true" t="shared" si="14" ref="I65:I83">SUM(F65:H65)</f>
        <v>1829.859</v>
      </c>
      <c r="J65" s="22">
        <v>646.263</v>
      </c>
      <c r="K65" s="22">
        <v>294.972</v>
      </c>
      <c r="L65" s="22">
        <v>479.585783</v>
      </c>
      <c r="M65" s="59">
        <f aca="true" t="shared" si="15" ref="M65:M83">SUM(J65:L65)</f>
        <v>1420.8207830000001</v>
      </c>
      <c r="N65" s="22">
        <v>562.757</v>
      </c>
      <c r="O65" s="22">
        <v>829.9</v>
      </c>
      <c r="P65" s="22">
        <v>456.969</v>
      </c>
      <c r="Q65" s="59">
        <f aca="true" t="shared" si="16" ref="Q65:Q83">SUM(N65:P65)</f>
        <v>1849.626</v>
      </c>
    </row>
    <row r="66" spans="1:17" ht="12.75">
      <c r="A66" s="6" t="s">
        <v>110</v>
      </c>
      <c r="B66" s="22">
        <v>0</v>
      </c>
      <c r="C66" s="22">
        <v>0.4</v>
      </c>
      <c r="D66" s="22">
        <v>0.006</v>
      </c>
      <c r="E66" s="22">
        <f t="shared" si="13"/>
        <v>0.406</v>
      </c>
      <c r="F66" s="22">
        <v>0</v>
      </c>
      <c r="G66" s="22">
        <v>0.095</v>
      </c>
      <c r="H66" s="22">
        <v>0.006</v>
      </c>
      <c r="I66" s="22">
        <f t="shared" si="14"/>
        <v>0.101</v>
      </c>
      <c r="J66" s="22">
        <v>0.034</v>
      </c>
      <c r="K66" s="22">
        <v>0.145</v>
      </c>
      <c r="L66" s="22">
        <v>0.099415</v>
      </c>
      <c r="M66" s="59">
        <f t="shared" si="15"/>
        <v>0.27841499999999997</v>
      </c>
      <c r="N66" s="22">
        <v>0.671</v>
      </c>
      <c r="O66" s="22">
        <v>0.1</v>
      </c>
      <c r="P66" s="22">
        <v>0.434</v>
      </c>
      <c r="Q66" s="59">
        <f t="shared" si="16"/>
        <v>1.205</v>
      </c>
    </row>
    <row r="67" spans="1:17" ht="12.75">
      <c r="A67" s="24" t="s">
        <v>1</v>
      </c>
      <c r="B67" s="22">
        <v>9.085</v>
      </c>
      <c r="C67" s="22">
        <v>3.564</v>
      </c>
      <c r="D67" s="22">
        <v>7.257</v>
      </c>
      <c r="E67" s="22">
        <f t="shared" si="13"/>
        <v>19.906</v>
      </c>
      <c r="F67" s="22">
        <v>9.6</v>
      </c>
      <c r="G67" s="22">
        <v>6.762</v>
      </c>
      <c r="H67" s="22">
        <v>11.598</v>
      </c>
      <c r="I67" s="22">
        <f t="shared" si="14"/>
        <v>27.96</v>
      </c>
      <c r="J67" s="22">
        <v>1.878</v>
      </c>
      <c r="K67" s="22">
        <v>24.491</v>
      </c>
      <c r="L67" s="22">
        <v>36.950353</v>
      </c>
      <c r="M67" s="59">
        <f t="shared" si="15"/>
        <v>63.319353</v>
      </c>
      <c r="N67" s="22">
        <v>29.875</v>
      </c>
      <c r="O67" s="22">
        <v>32.5</v>
      </c>
      <c r="P67" s="22">
        <v>40.242</v>
      </c>
      <c r="Q67" s="59">
        <f t="shared" si="16"/>
        <v>102.61699999999999</v>
      </c>
    </row>
    <row r="68" spans="1:17" ht="12.75">
      <c r="A68" s="6" t="s">
        <v>2</v>
      </c>
      <c r="B68" s="22">
        <v>15.571</v>
      </c>
      <c r="C68" s="22">
        <v>6.814</v>
      </c>
      <c r="D68" s="22">
        <v>22.92</v>
      </c>
      <c r="E68" s="22">
        <f t="shared" si="13"/>
        <v>45.305</v>
      </c>
      <c r="F68" s="22">
        <v>15.1</v>
      </c>
      <c r="G68" s="22">
        <v>8.521</v>
      </c>
      <c r="H68" s="22">
        <v>23.038</v>
      </c>
      <c r="I68" s="22">
        <f t="shared" si="14"/>
        <v>46.659000000000006</v>
      </c>
      <c r="J68" s="22">
        <v>5.471</v>
      </c>
      <c r="K68" s="22">
        <v>4.677</v>
      </c>
      <c r="L68" s="22">
        <v>15.696402</v>
      </c>
      <c r="M68" s="59">
        <f t="shared" si="15"/>
        <v>25.844402000000002</v>
      </c>
      <c r="N68" s="22">
        <v>13.905</v>
      </c>
      <c r="O68" s="22">
        <v>35.1</v>
      </c>
      <c r="P68" s="22">
        <v>21.819</v>
      </c>
      <c r="Q68" s="59">
        <f t="shared" si="16"/>
        <v>70.824</v>
      </c>
    </row>
    <row r="69" spans="1:17" ht="12.75">
      <c r="A69" s="6" t="s">
        <v>3</v>
      </c>
      <c r="B69" s="22">
        <v>71.412</v>
      </c>
      <c r="C69" s="22">
        <v>60.436</v>
      </c>
      <c r="D69" s="22">
        <v>62.504</v>
      </c>
      <c r="E69" s="22">
        <f t="shared" si="13"/>
        <v>194.352</v>
      </c>
      <c r="F69" s="22">
        <v>60.8</v>
      </c>
      <c r="G69" s="22">
        <v>64.303</v>
      </c>
      <c r="H69" s="22">
        <v>59.69</v>
      </c>
      <c r="I69" s="22">
        <f t="shared" si="14"/>
        <v>184.793</v>
      </c>
      <c r="J69" s="22">
        <v>57.437</v>
      </c>
      <c r="K69" s="22">
        <v>45.982</v>
      </c>
      <c r="L69" s="22">
        <v>69.566061</v>
      </c>
      <c r="M69" s="59">
        <f t="shared" si="15"/>
        <v>172.985061</v>
      </c>
      <c r="N69" s="22">
        <v>25.325</v>
      </c>
      <c r="O69" s="22">
        <v>64</v>
      </c>
      <c r="P69" s="22">
        <v>79.735</v>
      </c>
      <c r="Q69" s="59">
        <f t="shared" si="16"/>
        <v>169.06</v>
      </c>
    </row>
    <row r="70" spans="1:17" ht="12.75">
      <c r="A70" s="24" t="s">
        <v>4</v>
      </c>
      <c r="B70" s="22">
        <v>14.022</v>
      </c>
      <c r="C70" s="22">
        <v>50.104</v>
      </c>
      <c r="D70" s="22">
        <v>43.763</v>
      </c>
      <c r="E70" s="22">
        <f t="shared" si="13"/>
        <v>107.88900000000001</v>
      </c>
      <c r="F70" s="22">
        <v>51</v>
      </c>
      <c r="G70" s="22">
        <v>47.81</v>
      </c>
      <c r="H70" s="22">
        <v>39.289</v>
      </c>
      <c r="I70" s="22">
        <f t="shared" si="14"/>
        <v>138.099</v>
      </c>
      <c r="J70" s="22">
        <v>51.35</v>
      </c>
      <c r="K70" s="22">
        <v>43.822</v>
      </c>
      <c r="L70" s="22">
        <v>32.455417</v>
      </c>
      <c r="M70" s="59">
        <f t="shared" si="15"/>
        <v>127.627417</v>
      </c>
      <c r="N70" s="22">
        <v>39.734</v>
      </c>
      <c r="O70" s="22">
        <v>7.9</v>
      </c>
      <c r="P70" s="22">
        <v>53.639</v>
      </c>
      <c r="Q70" s="59">
        <f t="shared" si="16"/>
        <v>101.273</v>
      </c>
    </row>
    <row r="71" spans="1:17" ht="12.75">
      <c r="A71" s="6" t="s">
        <v>5</v>
      </c>
      <c r="B71" s="22">
        <v>248.015</v>
      </c>
      <c r="C71" s="22">
        <v>223.575</v>
      </c>
      <c r="D71" s="22">
        <v>270.263</v>
      </c>
      <c r="E71" s="22">
        <f t="shared" si="13"/>
        <v>741.853</v>
      </c>
      <c r="F71" s="22">
        <v>368.7</v>
      </c>
      <c r="G71" s="22">
        <v>521.893</v>
      </c>
      <c r="H71" s="22">
        <v>334.324</v>
      </c>
      <c r="I71" s="22">
        <f t="shared" si="14"/>
        <v>1224.9170000000001</v>
      </c>
      <c r="J71" s="22">
        <v>208.28</v>
      </c>
      <c r="K71" s="22">
        <v>258.452</v>
      </c>
      <c r="L71" s="22">
        <v>234.322606</v>
      </c>
      <c r="M71" s="59">
        <f t="shared" si="15"/>
        <v>701.0546059999999</v>
      </c>
      <c r="N71" s="22">
        <v>243.214</v>
      </c>
      <c r="O71" s="22">
        <v>245.8</v>
      </c>
      <c r="P71" s="22">
        <v>243.313</v>
      </c>
      <c r="Q71" s="59">
        <f t="shared" si="16"/>
        <v>732.327</v>
      </c>
    </row>
    <row r="72" spans="1:17" ht="12.75">
      <c r="A72" s="6" t="s">
        <v>6</v>
      </c>
      <c r="B72" s="22">
        <v>0.112</v>
      </c>
      <c r="C72" s="22">
        <v>0.224</v>
      </c>
      <c r="D72" s="22">
        <v>0.133</v>
      </c>
      <c r="E72" s="22">
        <f t="shared" si="13"/>
        <v>0.46900000000000003</v>
      </c>
      <c r="F72" s="22">
        <v>0.4</v>
      </c>
      <c r="G72" s="22">
        <v>2.531</v>
      </c>
      <c r="H72" s="22">
        <v>0.489</v>
      </c>
      <c r="I72" s="22">
        <f t="shared" si="14"/>
        <v>3.42</v>
      </c>
      <c r="J72" s="22">
        <v>0.384</v>
      </c>
      <c r="K72" s="22">
        <v>0.057</v>
      </c>
      <c r="L72" s="22">
        <v>0.670653</v>
      </c>
      <c r="M72" s="59">
        <f t="shared" si="15"/>
        <v>1.111653</v>
      </c>
      <c r="N72" s="22">
        <v>1.041</v>
      </c>
      <c r="O72" s="22">
        <v>3</v>
      </c>
      <c r="P72" s="22">
        <v>1.177</v>
      </c>
      <c r="Q72" s="59">
        <f t="shared" si="16"/>
        <v>5.218</v>
      </c>
    </row>
    <row r="73" spans="1:17" ht="12.75">
      <c r="A73" s="6" t="s">
        <v>7</v>
      </c>
      <c r="B73" s="22">
        <v>399.345</v>
      </c>
      <c r="C73" s="22">
        <v>459.982</v>
      </c>
      <c r="D73" s="22">
        <v>435.602</v>
      </c>
      <c r="E73" s="22">
        <f t="shared" si="13"/>
        <v>1294.929</v>
      </c>
      <c r="F73" s="22">
        <v>463.7</v>
      </c>
      <c r="G73" s="22">
        <v>407.981</v>
      </c>
      <c r="H73" s="22">
        <v>250.849</v>
      </c>
      <c r="I73" s="22">
        <f t="shared" si="14"/>
        <v>1122.53</v>
      </c>
      <c r="J73" s="22">
        <v>260.237</v>
      </c>
      <c r="K73" s="22">
        <v>185.311</v>
      </c>
      <c r="L73" s="22">
        <v>273.888028</v>
      </c>
      <c r="M73" s="59">
        <f t="shared" si="15"/>
        <v>719.4360280000001</v>
      </c>
      <c r="N73" s="22">
        <v>383.392</v>
      </c>
      <c r="O73" s="22">
        <v>209.14</v>
      </c>
      <c r="P73" s="22">
        <v>303.066</v>
      </c>
      <c r="Q73" s="59">
        <f t="shared" si="16"/>
        <v>895.598</v>
      </c>
    </row>
    <row r="74" spans="1:17" ht="12.75">
      <c r="A74" s="6" t="s">
        <v>8</v>
      </c>
      <c r="B74" s="22">
        <v>84.643</v>
      </c>
      <c r="C74" s="22">
        <v>203.436</v>
      </c>
      <c r="D74" s="22">
        <v>146.126</v>
      </c>
      <c r="E74" s="22">
        <f t="shared" si="13"/>
        <v>434.20500000000004</v>
      </c>
      <c r="F74" s="22">
        <v>167</v>
      </c>
      <c r="G74" s="22">
        <v>201.422</v>
      </c>
      <c r="H74" s="22">
        <v>189.416</v>
      </c>
      <c r="I74" s="22">
        <f t="shared" si="14"/>
        <v>557.838</v>
      </c>
      <c r="J74" s="22">
        <v>138.379</v>
      </c>
      <c r="K74" s="22">
        <v>74.709</v>
      </c>
      <c r="L74" s="22">
        <v>100.927037</v>
      </c>
      <c r="M74" s="59">
        <f t="shared" si="15"/>
        <v>314.015037</v>
      </c>
      <c r="N74" s="22">
        <v>111.294</v>
      </c>
      <c r="O74" s="22">
        <v>103.6</v>
      </c>
      <c r="P74" s="22">
        <v>86.141</v>
      </c>
      <c r="Q74" s="59">
        <f t="shared" si="16"/>
        <v>301.035</v>
      </c>
    </row>
    <row r="75" spans="1:17" ht="12.75">
      <c r="A75" s="6" t="s">
        <v>9</v>
      </c>
      <c r="B75" s="22">
        <v>9.939</v>
      </c>
      <c r="C75" s="22">
        <v>8.845</v>
      </c>
      <c r="D75" s="22">
        <v>21.711</v>
      </c>
      <c r="E75" s="22">
        <f t="shared" si="13"/>
        <v>40.495</v>
      </c>
      <c r="F75" s="22">
        <v>89.3</v>
      </c>
      <c r="G75" s="22">
        <v>91.65</v>
      </c>
      <c r="H75" s="22">
        <v>93.849</v>
      </c>
      <c r="I75" s="22">
        <f t="shared" si="14"/>
        <v>274.799</v>
      </c>
      <c r="J75" s="22">
        <v>85.99</v>
      </c>
      <c r="K75" s="22">
        <v>73.699</v>
      </c>
      <c r="L75" s="22">
        <v>110.903389</v>
      </c>
      <c r="M75" s="59">
        <f t="shared" si="15"/>
        <v>270.592389</v>
      </c>
      <c r="N75" s="22">
        <v>31.041</v>
      </c>
      <c r="O75" s="22">
        <v>92</v>
      </c>
      <c r="P75" s="22">
        <v>25.326</v>
      </c>
      <c r="Q75" s="59">
        <f t="shared" si="16"/>
        <v>148.367</v>
      </c>
    </row>
    <row r="76" spans="1:17" ht="12.75">
      <c r="A76" s="6" t="s">
        <v>10</v>
      </c>
      <c r="B76" s="22">
        <v>55.702</v>
      </c>
      <c r="C76" s="22">
        <v>41.857</v>
      </c>
      <c r="D76" s="22">
        <v>46.533</v>
      </c>
      <c r="E76" s="22">
        <f t="shared" si="13"/>
        <v>144.09199999999998</v>
      </c>
      <c r="F76" s="22">
        <v>51.2</v>
      </c>
      <c r="G76" s="22">
        <v>408.695</v>
      </c>
      <c r="H76" s="22">
        <v>343.983</v>
      </c>
      <c r="I76" s="22">
        <f t="shared" si="14"/>
        <v>803.8779999999999</v>
      </c>
      <c r="J76" s="22">
        <v>192.434</v>
      </c>
      <c r="K76" s="22">
        <v>138.817</v>
      </c>
      <c r="L76" s="22">
        <v>34.474266</v>
      </c>
      <c r="M76" s="59">
        <f t="shared" si="15"/>
        <v>365.725266</v>
      </c>
      <c r="N76" s="22">
        <v>39.003</v>
      </c>
      <c r="O76" s="22">
        <v>36.7</v>
      </c>
      <c r="P76" s="22">
        <v>57.599</v>
      </c>
      <c r="Q76" s="59">
        <f t="shared" si="16"/>
        <v>133.302</v>
      </c>
    </row>
    <row r="77" spans="1:17" ht="12.75">
      <c r="A77" s="13" t="s">
        <v>11</v>
      </c>
      <c r="B77" s="22">
        <v>398.868</v>
      </c>
      <c r="C77" s="22">
        <v>550.68</v>
      </c>
      <c r="D77" s="22">
        <v>444.766</v>
      </c>
      <c r="E77" s="22">
        <f t="shared" si="13"/>
        <v>1394.314</v>
      </c>
      <c r="F77" s="22">
        <v>643.6</v>
      </c>
      <c r="G77" s="22">
        <v>326.654</v>
      </c>
      <c r="H77" s="22">
        <v>455.575</v>
      </c>
      <c r="I77" s="22">
        <f t="shared" si="14"/>
        <v>1425.829</v>
      </c>
      <c r="J77" s="22">
        <v>405.144</v>
      </c>
      <c r="K77" s="22">
        <v>494.706</v>
      </c>
      <c r="L77" s="22">
        <v>493.920672</v>
      </c>
      <c r="M77" s="59">
        <f t="shared" si="15"/>
        <v>1393.770672</v>
      </c>
      <c r="N77" s="22">
        <v>574.762</v>
      </c>
      <c r="O77" s="22">
        <v>451</v>
      </c>
      <c r="P77" s="22">
        <v>657.511</v>
      </c>
      <c r="Q77" s="59">
        <f t="shared" si="16"/>
        <v>1683.273</v>
      </c>
    </row>
    <row r="78" spans="1:17" ht="12.75">
      <c r="A78" s="6" t="s">
        <v>12</v>
      </c>
      <c r="B78" s="22">
        <v>9.432</v>
      </c>
      <c r="C78" s="22">
        <v>7.851</v>
      </c>
      <c r="D78" s="22">
        <v>6.595</v>
      </c>
      <c r="E78" s="22">
        <f t="shared" si="13"/>
        <v>23.878</v>
      </c>
      <c r="F78" s="22">
        <v>8.6</v>
      </c>
      <c r="G78" s="22">
        <v>7.497</v>
      </c>
      <c r="H78" s="22">
        <v>14.394</v>
      </c>
      <c r="I78" s="22">
        <f t="shared" si="14"/>
        <v>30.491</v>
      </c>
      <c r="J78" s="22">
        <v>8.735</v>
      </c>
      <c r="K78" s="22">
        <v>7.481</v>
      </c>
      <c r="L78" s="22">
        <v>9.552193</v>
      </c>
      <c r="M78" s="59">
        <f t="shared" si="15"/>
        <v>25.768193000000004</v>
      </c>
      <c r="N78" s="22">
        <v>5.754</v>
      </c>
      <c r="O78" s="22">
        <v>6.4</v>
      </c>
      <c r="P78" s="22">
        <v>14.068</v>
      </c>
      <c r="Q78" s="59">
        <f t="shared" si="16"/>
        <v>26.222</v>
      </c>
    </row>
    <row r="79" spans="1:17" ht="12.75">
      <c r="A79" s="6" t="s">
        <v>13</v>
      </c>
      <c r="B79" s="22">
        <v>3.728</v>
      </c>
      <c r="C79" s="22">
        <v>37.369</v>
      </c>
      <c r="D79" s="22">
        <v>30.267</v>
      </c>
      <c r="E79" s="22">
        <f t="shared" si="13"/>
        <v>71.364</v>
      </c>
      <c r="F79" s="22">
        <v>29.4</v>
      </c>
      <c r="G79" s="22">
        <v>24.986</v>
      </c>
      <c r="H79" s="22">
        <v>30.368</v>
      </c>
      <c r="I79" s="22">
        <f t="shared" si="14"/>
        <v>84.75399999999999</v>
      </c>
      <c r="J79" s="22">
        <v>26.659</v>
      </c>
      <c r="K79" s="22">
        <v>19.445</v>
      </c>
      <c r="L79" s="22">
        <v>25.269141</v>
      </c>
      <c r="M79" s="59">
        <f t="shared" si="15"/>
        <v>71.373141</v>
      </c>
      <c r="N79" s="22">
        <v>19.375</v>
      </c>
      <c r="O79" s="22">
        <v>19.6</v>
      </c>
      <c r="P79" s="22">
        <v>30.135</v>
      </c>
      <c r="Q79" s="59">
        <f t="shared" si="16"/>
        <v>69.11</v>
      </c>
    </row>
    <row r="80" spans="1:17" ht="12.75">
      <c r="A80" s="13" t="s">
        <v>14</v>
      </c>
      <c r="B80" s="22">
        <v>7.025</v>
      </c>
      <c r="C80" s="22">
        <v>7.454</v>
      </c>
      <c r="D80" s="22">
        <v>7.86</v>
      </c>
      <c r="E80" s="22">
        <f t="shared" si="13"/>
        <v>22.339</v>
      </c>
      <c r="F80" s="22">
        <v>12.8</v>
      </c>
      <c r="G80" s="22">
        <v>11.116</v>
      </c>
      <c r="H80" s="22">
        <v>8.215</v>
      </c>
      <c r="I80" s="22">
        <f t="shared" si="14"/>
        <v>32.131</v>
      </c>
      <c r="J80" s="22">
        <v>5.14</v>
      </c>
      <c r="K80" s="22">
        <v>8.767</v>
      </c>
      <c r="L80" s="22">
        <v>4.383341</v>
      </c>
      <c r="M80" s="59">
        <f t="shared" si="15"/>
        <v>18.290340999999998</v>
      </c>
      <c r="N80" s="22">
        <v>3.487</v>
      </c>
      <c r="O80" s="22">
        <v>5.6</v>
      </c>
      <c r="P80" s="22">
        <v>2.262</v>
      </c>
      <c r="Q80" s="59">
        <f t="shared" si="16"/>
        <v>11.349</v>
      </c>
    </row>
    <row r="81" spans="1:17" ht="12.75">
      <c r="A81" s="13" t="s">
        <v>15</v>
      </c>
      <c r="B81" s="22">
        <v>3.699</v>
      </c>
      <c r="C81" s="22">
        <v>0.358</v>
      </c>
      <c r="D81" s="22">
        <v>2.215</v>
      </c>
      <c r="E81" s="22">
        <f t="shared" si="13"/>
        <v>6.271999999999999</v>
      </c>
      <c r="F81" s="22">
        <v>3.7</v>
      </c>
      <c r="G81" s="22">
        <v>4.113</v>
      </c>
      <c r="H81" s="22">
        <v>6.539</v>
      </c>
      <c r="I81" s="22">
        <f t="shared" si="14"/>
        <v>14.352</v>
      </c>
      <c r="J81" s="22">
        <v>2.093</v>
      </c>
      <c r="K81" s="22">
        <v>0.412</v>
      </c>
      <c r="L81" s="22">
        <v>4.676913</v>
      </c>
      <c r="M81" s="59">
        <f t="shared" si="15"/>
        <v>7.181913</v>
      </c>
      <c r="N81" s="22">
        <v>0.366</v>
      </c>
      <c r="O81" s="22">
        <v>0.3</v>
      </c>
      <c r="P81" s="22">
        <v>0.304</v>
      </c>
      <c r="Q81" s="59">
        <f t="shared" si="16"/>
        <v>0.97</v>
      </c>
    </row>
    <row r="82" spans="1:17" ht="12.75">
      <c r="A82" s="6" t="s">
        <v>16</v>
      </c>
      <c r="B82" s="22">
        <v>637.613</v>
      </c>
      <c r="C82" s="22">
        <v>787.073</v>
      </c>
      <c r="D82" s="22">
        <v>773.077</v>
      </c>
      <c r="E82" s="22">
        <f t="shared" si="13"/>
        <v>2197.763</v>
      </c>
      <c r="F82" s="22">
        <v>712.1</v>
      </c>
      <c r="G82" s="22">
        <v>503.523</v>
      </c>
      <c r="H82" s="22">
        <v>615.023</v>
      </c>
      <c r="I82" s="22">
        <f t="shared" si="14"/>
        <v>1830.6460000000002</v>
      </c>
      <c r="J82" s="22">
        <v>651.559</v>
      </c>
      <c r="K82" s="22">
        <v>426.281</v>
      </c>
      <c r="L82" s="22">
        <v>530.455769</v>
      </c>
      <c r="M82" s="59">
        <f t="shared" si="15"/>
        <v>1608.2957689999998</v>
      </c>
      <c r="N82" s="22">
        <v>457.404</v>
      </c>
      <c r="O82" s="22">
        <v>462.6</v>
      </c>
      <c r="P82" s="22">
        <v>405.106</v>
      </c>
      <c r="Q82" s="59">
        <f t="shared" si="16"/>
        <v>1325.1100000000001</v>
      </c>
    </row>
    <row r="83" spans="1:17" ht="12.75">
      <c r="A83" s="6" t="s">
        <v>17</v>
      </c>
      <c r="B83" s="22">
        <v>1.601</v>
      </c>
      <c r="C83" s="22">
        <v>5.405</v>
      </c>
      <c r="D83" s="22">
        <v>0.431</v>
      </c>
      <c r="E83" s="22">
        <f t="shared" si="13"/>
        <v>7.437</v>
      </c>
      <c r="F83" s="22">
        <v>1.4</v>
      </c>
      <c r="G83" s="22">
        <v>0.956</v>
      </c>
      <c r="H83" s="22">
        <v>2.41</v>
      </c>
      <c r="I83" s="22">
        <f t="shared" si="14"/>
        <v>4.766</v>
      </c>
      <c r="J83" s="22">
        <v>2.158</v>
      </c>
      <c r="K83" s="22">
        <v>0.913</v>
      </c>
      <c r="L83" s="22">
        <v>1.69071</v>
      </c>
      <c r="M83" s="59">
        <f t="shared" si="15"/>
        <v>4.76171</v>
      </c>
      <c r="N83" s="22">
        <v>6.854</v>
      </c>
      <c r="O83" s="22">
        <v>9.5</v>
      </c>
      <c r="P83" s="22">
        <v>1.163</v>
      </c>
      <c r="Q83" s="59">
        <f t="shared" si="16"/>
        <v>17.517</v>
      </c>
    </row>
    <row r="84" spans="1:17" ht="12.75">
      <c r="A84" s="5" t="s">
        <v>49</v>
      </c>
      <c r="B84" s="36">
        <f aca="true" t="shared" si="17" ref="B84:P84">SUM(B64:B83)</f>
        <v>15950.989999999998</v>
      </c>
      <c r="C84" s="36">
        <f t="shared" si="17"/>
        <v>16382.416000000001</v>
      </c>
      <c r="D84" s="36">
        <f t="shared" si="17"/>
        <v>16303.556999999999</v>
      </c>
      <c r="E84" s="36">
        <f t="shared" si="17"/>
        <v>48636.962999999996</v>
      </c>
      <c r="F84" s="36">
        <f t="shared" si="17"/>
        <v>17199.3</v>
      </c>
      <c r="G84" s="36">
        <f t="shared" si="17"/>
        <v>16476.786</v>
      </c>
      <c r="H84" s="36">
        <f t="shared" si="17"/>
        <v>16518.397000000004</v>
      </c>
      <c r="I84" s="36">
        <f t="shared" si="17"/>
        <v>50194.483</v>
      </c>
      <c r="J84" s="36">
        <f t="shared" si="17"/>
        <v>16105.258</v>
      </c>
      <c r="K84" s="36">
        <f t="shared" si="17"/>
        <v>12793.510000000002</v>
      </c>
      <c r="L84" s="36">
        <f t="shared" si="17"/>
        <v>15241.641744999997</v>
      </c>
      <c r="M84" s="36">
        <f t="shared" si="17"/>
        <v>44140.409745000004</v>
      </c>
      <c r="N84" s="36">
        <f t="shared" si="17"/>
        <v>13711.881000000001</v>
      </c>
      <c r="O84" s="36">
        <f t="shared" si="17"/>
        <v>15970.08</v>
      </c>
      <c r="P84" s="36">
        <f t="shared" si="17"/>
        <v>17729.288999999993</v>
      </c>
      <c r="Q84" s="36">
        <f>SUM(Q64:Q83)</f>
        <v>47411.25000000001</v>
      </c>
    </row>
    <row r="85" spans="1:17" ht="12.75" customHeight="1">
      <c r="A85" s="37" t="s">
        <v>119</v>
      </c>
      <c r="B85" s="16">
        <v>0</v>
      </c>
      <c r="C85" s="16">
        <v>0</v>
      </c>
      <c r="D85" s="16">
        <v>0</v>
      </c>
      <c r="E85" s="16">
        <f>SUM(B85:D85)</f>
        <v>0</v>
      </c>
      <c r="F85" s="16">
        <v>0</v>
      </c>
      <c r="G85" s="16">
        <v>0</v>
      </c>
      <c r="H85" s="16">
        <v>0</v>
      </c>
      <c r="I85" s="16">
        <f>SUM(F85:H85)</f>
        <v>0</v>
      </c>
      <c r="J85" s="16">
        <v>0</v>
      </c>
      <c r="K85" s="16">
        <v>0</v>
      </c>
      <c r="L85" s="16">
        <v>0</v>
      </c>
      <c r="M85" s="59">
        <f>SUM(J85:L85)</f>
        <v>0</v>
      </c>
      <c r="N85" s="16">
        <v>0</v>
      </c>
      <c r="O85" s="16">
        <v>0</v>
      </c>
      <c r="P85" s="16">
        <v>0</v>
      </c>
      <c r="Q85" s="59">
        <f>SUM(N85:P85)</f>
        <v>0</v>
      </c>
    </row>
    <row r="86" spans="1:17" ht="12.75">
      <c r="A86" s="5" t="s">
        <v>83</v>
      </c>
      <c r="B86" s="36">
        <f>B84-B85</f>
        <v>15950.989999999998</v>
      </c>
      <c r="C86" s="36">
        <f>C84-C85</f>
        <v>16382.416000000001</v>
      </c>
      <c r="D86" s="36">
        <f>D84-D85</f>
        <v>16303.556999999999</v>
      </c>
      <c r="E86" s="36">
        <f aca="true" t="shared" si="18" ref="E86:P86">+E84-E85</f>
        <v>48636.962999999996</v>
      </c>
      <c r="F86" s="36">
        <f t="shared" si="18"/>
        <v>17199.3</v>
      </c>
      <c r="G86" s="36">
        <f t="shared" si="18"/>
        <v>16476.786</v>
      </c>
      <c r="H86" s="36">
        <f t="shared" si="18"/>
        <v>16518.397000000004</v>
      </c>
      <c r="I86" s="36">
        <f t="shared" si="18"/>
        <v>50194.483</v>
      </c>
      <c r="J86" s="36">
        <f t="shared" si="18"/>
        <v>16105.258</v>
      </c>
      <c r="K86" s="36">
        <f t="shared" si="18"/>
        <v>12793.510000000002</v>
      </c>
      <c r="L86" s="36">
        <f t="shared" si="18"/>
        <v>15241.641744999997</v>
      </c>
      <c r="M86" s="36">
        <f t="shared" si="18"/>
        <v>44140.409745000004</v>
      </c>
      <c r="N86" s="36">
        <f t="shared" si="18"/>
        <v>13711.881000000001</v>
      </c>
      <c r="O86" s="36">
        <f t="shared" si="18"/>
        <v>15970.08</v>
      </c>
      <c r="P86" s="36">
        <f t="shared" si="18"/>
        <v>17729.288999999993</v>
      </c>
      <c r="Q86" s="36">
        <f>+Q84-Q85</f>
        <v>47411.25000000001</v>
      </c>
    </row>
    <row r="87" spans="1:17" ht="12.75">
      <c r="A87" s="6" t="s">
        <v>101</v>
      </c>
      <c r="B87" s="32">
        <v>0</v>
      </c>
      <c r="C87" s="32">
        <v>0</v>
      </c>
      <c r="D87" s="32">
        <v>0</v>
      </c>
      <c r="E87" s="32">
        <f>SUM(B87:D87)</f>
        <v>0</v>
      </c>
      <c r="F87" s="32">
        <v>0</v>
      </c>
      <c r="G87" s="32">
        <v>0</v>
      </c>
      <c r="H87" s="32">
        <v>0</v>
      </c>
      <c r="I87" s="32">
        <f>SUM(F87:H87)</f>
        <v>0</v>
      </c>
      <c r="J87" s="32">
        <v>0</v>
      </c>
      <c r="K87" s="32">
        <v>0</v>
      </c>
      <c r="L87" s="32">
        <v>0</v>
      </c>
      <c r="M87" s="12">
        <f>SUM(J87:L87)</f>
        <v>0</v>
      </c>
      <c r="N87" s="32">
        <v>0</v>
      </c>
      <c r="O87" s="32">
        <v>0</v>
      </c>
      <c r="P87" s="32">
        <v>0</v>
      </c>
      <c r="Q87" s="12">
        <f>SUM(N87:P87)</f>
        <v>0</v>
      </c>
    </row>
    <row r="88" spans="1:17" ht="12.75">
      <c r="A88" s="7" t="s">
        <v>84</v>
      </c>
      <c r="B88" s="15">
        <f>B86+B87</f>
        <v>15950.989999999998</v>
      </c>
      <c r="C88" s="15">
        <f aca="true" t="shared" si="19" ref="C88:P88">C86+C87</f>
        <v>16382.416000000001</v>
      </c>
      <c r="D88" s="15">
        <f t="shared" si="19"/>
        <v>16303.556999999999</v>
      </c>
      <c r="E88" s="15">
        <f t="shared" si="19"/>
        <v>48636.962999999996</v>
      </c>
      <c r="F88" s="15">
        <f t="shared" si="19"/>
        <v>17199.3</v>
      </c>
      <c r="G88" s="15">
        <f t="shared" si="19"/>
        <v>16476.786</v>
      </c>
      <c r="H88" s="15">
        <f t="shared" si="19"/>
        <v>16518.397000000004</v>
      </c>
      <c r="I88" s="15">
        <f t="shared" si="19"/>
        <v>50194.483</v>
      </c>
      <c r="J88" s="15">
        <f t="shared" si="19"/>
        <v>16105.258</v>
      </c>
      <c r="K88" s="15">
        <f t="shared" si="19"/>
        <v>12793.510000000002</v>
      </c>
      <c r="L88" s="15">
        <f t="shared" si="19"/>
        <v>15241.641744999997</v>
      </c>
      <c r="M88" s="15">
        <f t="shared" si="19"/>
        <v>44140.409745000004</v>
      </c>
      <c r="N88" s="15">
        <f t="shared" si="19"/>
        <v>13711.881000000001</v>
      </c>
      <c r="O88" s="15">
        <f t="shared" si="19"/>
        <v>15970.08</v>
      </c>
      <c r="P88" s="15">
        <f t="shared" si="19"/>
        <v>17729.288999999993</v>
      </c>
      <c r="Q88" s="15">
        <f>Q86+Q87</f>
        <v>47411.25000000001</v>
      </c>
    </row>
  </sheetData>
  <sheetProtection/>
  <mergeCells count="15"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</mergeCells>
  <printOptions/>
  <pageMargins left="0.75" right="0.75" top="0.82" bottom="1" header="0.5" footer="0.5"/>
  <pageSetup horizontalDpi="600" verticalDpi="600" orientation="landscape" paperSize="9" scale="63" r:id="rId1"/>
  <headerFooter alignWithMargins="0">
    <oddHeader>&amp;C&amp;"Arial,Bold"&amp;12TANZANIA REVENUE AUTHORITY
Actual Revenue Collections (Quarterly) for 1997/98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2009-04-29T11:34:18Z</cp:lastPrinted>
  <dcterms:created xsi:type="dcterms:W3CDTF">2005-05-16T04:25:43Z</dcterms:created>
  <dcterms:modified xsi:type="dcterms:W3CDTF">2015-11-10T07:56:15Z</dcterms:modified>
  <cp:category/>
  <cp:version/>
  <cp:contentType/>
  <cp:contentStatus/>
</cp:coreProperties>
</file>