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575" windowHeight="11640" tabRatio="620" activeTab="0"/>
  </bookViews>
  <sheets>
    <sheet name="Departmental Data 09-10" sheetId="1" r:id="rId1"/>
    <sheet name="TaxItem Data 09-10" sheetId="2" r:id="rId2"/>
    <sheet name="Regional Data 09-10" sheetId="3" r:id="rId3"/>
  </sheets>
  <definedNames/>
  <calcPr fullCalcOnLoad="1"/>
</workbook>
</file>

<file path=xl/sharedStrings.xml><?xml version="1.0" encoding="utf-8"?>
<sst xmlns="http://schemas.openxmlformats.org/spreadsheetml/2006/main" count="440" uniqueCount="158">
  <si>
    <t>Limited Companies</t>
  </si>
  <si>
    <t>Parastatals</t>
  </si>
  <si>
    <t>Individuals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</si>
  <si>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</si>
  <si>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</si>
  <si>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</si>
  <si>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</si>
  <si>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</si>
  <si>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</si>
  <si>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</si>
  <si>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</si>
  <si>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</si>
  <si>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</si>
  <si>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</si>
  <si>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</si>
  <si>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</si>
  <si>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</si>
  <si>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GRAND TOTAL</t>
  </si>
  <si>
    <t>Less Transfers to refunds A/C &amp; VETA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</si>
  <si>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</si>
  <si>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</si>
  <si>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</si>
  <si>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</si>
  <si>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</si>
  <si>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</si>
  <si>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</si>
  <si>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</si>
  <si>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</si>
  <si>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</si>
  <si>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</si>
  <si>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</si>
  <si>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</si>
  <si>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</si>
  <si>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</si>
  <si>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</si>
  <si>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</si>
  <si>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</si>
  <si>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</si>
  <si>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</si>
  <si>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</si>
  <si>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</si>
  <si>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</si>
  <si>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Less:Transfers to refunds A/C &amp; VETA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</si>
  <si>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</si>
  <si>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</si>
  <si>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</si>
  <si>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</si>
  <si>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</si>
  <si>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</si>
  <si>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</si>
  <si>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</si>
  <si>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products(DSTV</t>
  </si>
  <si>
    <t>Sub-Total</t>
  </si>
  <si>
    <t>VAT-Local</t>
  </si>
  <si>
    <t>Petroleum</t>
  </si>
  <si>
    <t>Textiles</t>
  </si>
  <si>
    <t>Soap &amp; Detergents</t>
  </si>
  <si>
    <t>Sugar</t>
  </si>
  <si>
    <t>Others</t>
  </si>
  <si>
    <t>Business Licence</t>
  </si>
  <si>
    <t>Departure Charges</t>
  </si>
  <si>
    <t>Motor Vehicle Taxes</t>
  </si>
  <si>
    <t>Stamp Duty</t>
  </si>
  <si>
    <t>Sub Total</t>
  </si>
  <si>
    <t>Non Tax Revenue</t>
  </si>
  <si>
    <t>Less Tran. Refund A/C</t>
  </si>
  <si>
    <t>M/V Plate no.</t>
  </si>
  <si>
    <t>Treasury Voucher</t>
  </si>
  <si>
    <t>Less: Transfers to refunds A/C &amp; VETA</t>
  </si>
  <si>
    <t>Treasury V.</t>
  </si>
  <si>
    <t>Total non-targeted</t>
  </si>
  <si>
    <t>Excise Duty Petroleum</t>
  </si>
  <si>
    <t>VAT-Imports</t>
  </si>
  <si>
    <t>VAT- Petroleum</t>
  </si>
  <si>
    <t>Fuel Levy</t>
  </si>
  <si>
    <t>Other Import charges</t>
  </si>
  <si>
    <t>Exports Duty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</si>
  <si>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</si>
  <si>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</si>
  <si>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</si>
  <si>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</si>
  <si>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</si>
  <si>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</si>
  <si>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</si>
  <si>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DTI-Processing fees</t>
  </si>
  <si>
    <t>1.2%Destination Insp.Fee</t>
  </si>
  <si>
    <t>D'Salaam SC</t>
  </si>
  <si>
    <t>MJKNIA</t>
  </si>
  <si>
    <t>Less Transfers to refunds A/C</t>
  </si>
  <si>
    <t>Sprits</t>
  </si>
  <si>
    <t>Stamp duty</t>
  </si>
  <si>
    <t>Corporate Taxes</t>
  </si>
  <si>
    <t>PAYE</t>
  </si>
  <si>
    <t>B.Skills &amp; Dev.Levy</t>
  </si>
  <si>
    <t>July</t>
  </si>
  <si>
    <t>Excise Duty-on wine and sprit</t>
  </si>
  <si>
    <t>Departure charges</t>
  </si>
  <si>
    <t>Exp- Duty-cash/nut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</si>
  <si>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</si>
  <si>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</si>
  <si>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</si>
  <si>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</si>
  <si>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</si>
  <si>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</si>
  <si>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</si>
  <si>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Less Transfers to refunds A/C.</t>
  </si>
  <si>
    <t>Add: M.V. Plate</t>
  </si>
  <si>
    <t>Add: DTI Processing Fee</t>
  </si>
  <si>
    <t>Add: 1.2% Destination Insp. Fee</t>
  </si>
  <si>
    <t>Domestic Revenue</t>
  </si>
  <si>
    <t>Cement</t>
  </si>
  <si>
    <t>Electricity</t>
  </si>
  <si>
    <t>Telephone</t>
  </si>
  <si>
    <t>W/Tax on Goods &amp;services</t>
  </si>
  <si>
    <t>W/Tax on IRMD</t>
  </si>
  <si>
    <t>W/Tax on Bank Interest</t>
  </si>
  <si>
    <t>Other Withholding Taxes</t>
  </si>
  <si>
    <t>Less Direct Tax Refunds</t>
  </si>
  <si>
    <t>Less VAT Refunds</t>
  </si>
  <si>
    <t>Direct Taxes</t>
  </si>
  <si>
    <t>Less MV. Plate no fees paid</t>
  </si>
  <si>
    <t>Less:Transf:12%DI &amp; Proc.</t>
  </si>
  <si>
    <t>Add: Treasury Vouchers</t>
  </si>
  <si>
    <t>Less: MV Plate No. Fees Paid</t>
  </si>
  <si>
    <t>Less Transfers: DTI &amp; 1.2% Fees Paid</t>
  </si>
  <si>
    <t>Source: Tanzania Revenue Authority</t>
  </si>
  <si>
    <t>Tax for M/V registration</t>
  </si>
  <si>
    <t>Non-Tax Revenue</t>
  </si>
  <si>
    <t>Import Duty (Non-petroleum)</t>
  </si>
  <si>
    <t>Excise Duty-Non-petroleum Imports</t>
  </si>
  <si>
    <t>TOTAL (NET)</t>
  </si>
  <si>
    <t>TOTAL (GROSS)</t>
  </si>
  <si>
    <t>Millions TShs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</si>
  <si>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</si>
  <si>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</si>
  <si>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</si>
  <si>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</si>
  <si>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</si>
  <si>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</si>
  <si>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</si>
  <si>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</si>
  <si>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</si>
  <si>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</si>
  <si>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Direct Tax (Itemwise) - Domestic Revenue Department for 2009/2010</t>
  </si>
  <si>
    <t>Indirect Tax (Itemwise) - Domestic Revenue Department for 2009/2010</t>
  </si>
  <si>
    <t>Customs and Excise (Itemwise) - Department for 2009/2010</t>
  </si>
  <si>
    <t>Large Taxpayers (Itemwise) - Department for 2009/2010</t>
  </si>
  <si>
    <t>Departmental actual revenue collections in quarterly for 2009/2010</t>
  </si>
  <si>
    <t>Customs and Excise (Regional wise) - Department for 2009/2010</t>
  </si>
  <si>
    <t>Large Taxpayers Department for 2009/2010</t>
  </si>
  <si>
    <t>Indirect Tax (Regional wise) - Domestic Revenue Department for 2009/2010</t>
  </si>
  <si>
    <t>Direct Tax (Regional wise) - Domestic Revenue Department for 2009/2010</t>
  </si>
  <si>
    <t>1st Quarter 2009/10</t>
  </si>
  <si>
    <t>2nd Quarter 2009/10</t>
  </si>
  <si>
    <t>3rd Quarter 2009/10</t>
  </si>
  <si>
    <t>4th Quarter 2009/10</t>
  </si>
  <si>
    <t>Less Transfers to refunds A/C &amp; VAT</t>
  </si>
  <si>
    <t>Million TShs.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</si>
</sst>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.0_);_(* \(#,##0.0\);_(* &quot;-&quot;?_);_(@_)"/>
    <numFmt numFmtId="174" formatCode="_(* #,##0_);_(* \(#,##0\);_(* &quot;-&quot;??_);_(@_)"/>
    <numFmt numFmtId="175" formatCode="0.0%"/>
    <numFmt numFmtId="176" formatCode="_-* #,##0.0_-;\-* #,##0.0_-;_-* &quot;-&quot;?_-;_-@_-"/>
    <numFmt numFmtId="177" formatCode="_-* #,##0.0_-;\-* #,##0.0_-;_-* &quot;-&quot;??_-;_-@_-"/>
    <numFmt numFmtId="178" formatCode="_(* #,##0.00000000000_);_(* \(#,##0.00000000000\);_(* &quot;-&quot;???????????_);_(@_)"/>
    <numFmt numFmtId="179" formatCode="0.0"/>
    <numFmt numFmtId="180" formatCode="_(* #,##0.000_);_(* \(#,##0.000\);_(* &quot;-&quot;??_);_(@_)"/>
    <numFmt numFmtId="181" formatCode="#,##0.0_ ;\-#,##0.0\ "/>
    <numFmt numFmtId="182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42" applyNumberFormat="1" applyFont="1" applyAlignment="1">
      <alignment/>
    </xf>
    <xf numFmtId="172" fontId="1" fillId="33" borderId="10" xfId="42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72" fontId="0" fillId="34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172" fontId="0" fillId="0" borderId="10" xfId="42" applyNumberFormat="1" applyFont="1" applyBorder="1" applyAlignment="1">
      <alignment horizontal="center"/>
    </xf>
    <xf numFmtId="177" fontId="0" fillId="0" borderId="10" xfId="42" applyNumberFormat="1" applyFont="1" applyBorder="1" applyAlignment="1" quotePrefix="1">
      <alignment horizontal="right"/>
    </xf>
    <xf numFmtId="177" fontId="0" fillId="0" borderId="10" xfId="42" applyNumberFormat="1" applyFont="1" applyBorder="1" applyAlignment="1">
      <alignment horizontal="right"/>
    </xf>
    <xf numFmtId="4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34" borderId="11" xfId="0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0" xfId="42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172" fontId="1" fillId="33" borderId="10" xfId="42" applyNumberFormat="1" applyFont="1" applyFill="1" applyBorder="1" applyAlignment="1">
      <alignment horizontal="center"/>
    </xf>
    <xf numFmtId="0" fontId="1" fillId="35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5.28125" style="15" customWidth="1"/>
    <col min="2" max="17" width="11.7109375" style="15" customWidth="1"/>
    <col min="18" max="18" width="9.140625" style="15" customWidth="1"/>
    <col min="19" max="19" width="12.140625" style="15" customWidth="1"/>
    <col min="20" max="20" width="9.140625" style="15" customWidth="1"/>
    <col min="21" max="21" width="12.8515625" style="15" bestFit="1" customWidth="1"/>
    <col min="22" max="23" width="9.140625" style="15" customWidth="1"/>
    <col min="24" max="24" width="11.28125" style="15" bestFit="1" customWidth="1"/>
    <col min="25" max="16384" width="9.140625" style="15" customWidth="1"/>
  </cols>
  <sheetData>
    <row r="1" ht="15.75">
      <c r="A1" s="10" t="s">
        <v>147</v>
      </c>
    </row>
    <row r="2" spans="1:17" ht="15.75">
      <c r="A2" s="10"/>
      <c r="E2" s="14" t="s">
        <v>132</v>
      </c>
      <c r="Q2" s="14" t="s">
        <v>157</v>
      </c>
    </row>
    <row r="3" spans="1:17" ht="12.75">
      <c r="A3" s="47" t="s">
        <v>100</v>
      </c>
      <c r="B3" s="46" t="s">
        <v>152</v>
      </c>
      <c r="C3" s="46"/>
      <c r="D3" s="46"/>
      <c r="E3" s="46"/>
      <c r="F3" s="46" t="s">
        <v>153</v>
      </c>
      <c r="G3" s="46"/>
      <c r="H3" s="46"/>
      <c r="I3" s="46"/>
      <c r="J3" s="46" t="s">
        <v>154</v>
      </c>
      <c r="K3" s="46"/>
      <c r="L3" s="46"/>
      <c r="M3" s="46"/>
      <c r="N3" s="46" t="s">
        <v>155</v>
      </c>
      <c r="O3" s="46"/>
      <c r="P3" s="46"/>
      <c r="Q3" s="46"/>
    </row>
    <row r="4" spans="1:17" ht="12.75">
      <c r="A4" s="47"/>
      <c r="B4" s="2" t="s">
        <v>94</v>
      </c>
      <c r="C4" s="2" t="s">
        <v>98</v>
      </c>
      <c r="D4" s="2" t="s">
        <v>99</v>
      </c>
      <c r="E4" s="2" t="s">
        <v>133</v>
      </c>
      <c r="F4" s="2" t="s">
        <v>134</v>
      </c>
      <c r="G4" s="2" t="s">
        <v>135</v>
      </c>
      <c r="H4" s="2" t="s">
        <v>136</v>
      </c>
      <c r="I4" s="2" t="s">
        <v>133</v>
      </c>
      <c r="J4" s="2" t="s">
        <v>137</v>
      </c>
      <c r="K4" s="2" t="s">
        <v>138</v>
      </c>
      <c r="L4" s="2" t="s">
        <v>139</v>
      </c>
      <c r="M4" s="2" t="s">
        <v>133</v>
      </c>
      <c r="N4" s="2" t="s">
        <v>140</v>
      </c>
      <c r="O4" s="2" t="s">
        <v>141</v>
      </c>
      <c r="P4" s="2" t="s">
        <v>142</v>
      </c>
      <c r="Q4" s="2" t="s">
        <v>133</v>
      </c>
    </row>
    <row r="5" spans="1:25" ht="12.75">
      <c r="A5" s="16" t="s">
        <v>109</v>
      </c>
      <c r="B5" s="36">
        <f>'Regional Data 09-10'!B27+'Regional Data 09-10'!B58</f>
        <v>59068.066466726304</v>
      </c>
      <c r="C5" s="36">
        <f>'Regional Data 09-10'!C27+'Regional Data 09-10'!C58</f>
        <v>58229.24300783</v>
      </c>
      <c r="D5" s="36">
        <f>'Regional Data 09-10'!D27+'Regional Data 09-10'!D58</f>
        <v>69435.78060435</v>
      </c>
      <c r="E5" s="36">
        <f>SUM(B5:D5)</f>
        <v>186733.0900789063</v>
      </c>
      <c r="F5" s="36">
        <f>'Regional Data 09-10'!F27+'Regional Data 09-10'!F58</f>
        <v>63031.16643072</v>
      </c>
      <c r="G5" s="36">
        <f>'Regional Data 09-10'!G27+'Regional Data 09-10'!G58</f>
        <v>59109.194880140014</v>
      </c>
      <c r="H5" s="36">
        <f>'Regional Data 09-10'!H27+'Regional Data 09-10'!H58</f>
        <v>87550.04686600302</v>
      </c>
      <c r="I5" s="36">
        <f>SUM(F5:H5)</f>
        <v>209690.40817686304</v>
      </c>
      <c r="J5" s="36">
        <f>'Regional Data 09-10'!J27+'Regional Data 09-10'!J58</f>
        <v>59940.818664050006</v>
      </c>
      <c r="K5" s="36">
        <f>'Regional Data 09-10'!K27+'Regional Data 09-10'!K58</f>
        <v>55577.129241</v>
      </c>
      <c r="L5" s="36">
        <f>'Regional Data 09-10'!L27+'Regional Data 09-10'!L58</f>
        <v>80352.76876401999</v>
      </c>
      <c r="M5" s="36">
        <f>SUM(J5:L5)</f>
        <v>195870.71666907</v>
      </c>
      <c r="N5" s="36">
        <f>'Regional Data 09-10'!N27+'Regional Data 09-10'!N58</f>
        <v>56454.81765915</v>
      </c>
      <c r="O5" s="36">
        <f>'Regional Data 09-10'!O27+'Regional Data 09-10'!O58</f>
        <v>66171.32248731126</v>
      </c>
      <c r="P5" s="36">
        <f>'Regional Data 09-10'!P27+'Regional Data 09-10'!P58</f>
        <v>81648.93690032001</v>
      </c>
      <c r="Q5" s="36">
        <f>SUM(N5:P5)</f>
        <v>204275.07704678125</v>
      </c>
      <c r="S5" s="39"/>
      <c r="U5" s="44"/>
      <c r="V5" s="45"/>
      <c r="X5" s="35"/>
      <c r="Y5" s="40"/>
    </row>
    <row r="6" spans="1:25" ht="12.75">
      <c r="A6" s="16" t="s">
        <v>101</v>
      </c>
      <c r="B6" s="36">
        <f>'Regional Data 09-10'!B92</f>
        <v>157930.576206213</v>
      </c>
      <c r="C6" s="36">
        <f>'Regional Data 09-10'!C92</f>
        <v>144687.13339981003</v>
      </c>
      <c r="D6" s="36">
        <f>'Regional Data 09-10'!D92</f>
        <v>150954.55467617</v>
      </c>
      <c r="E6" s="36">
        <f aca="true" t="shared" si="0" ref="E6:E17">SUM(B6:D6)</f>
        <v>453572.26428219303</v>
      </c>
      <c r="F6" s="36">
        <f>'Regional Data 09-10'!F92</f>
        <v>157405.16248609996</v>
      </c>
      <c r="G6" s="36">
        <f>'Regional Data 09-10'!G92</f>
        <v>164207.74510173</v>
      </c>
      <c r="H6" s="36">
        <f>'Regional Data 09-10'!H92</f>
        <v>178393.85661410005</v>
      </c>
      <c r="I6" s="36">
        <f aca="true" t="shared" si="1" ref="I6:I17">SUM(F6:H6)</f>
        <v>500006.76420193</v>
      </c>
      <c r="J6" s="36">
        <f>'Regional Data 09-10'!J92</f>
        <v>173806.43280217</v>
      </c>
      <c r="K6" s="36">
        <f>'Regional Data 09-10'!K92</f>
        <v>148690.16132165998</v>
      </c>
      <c r="L6" s="36">
        <f>'Regional Data 09-10'!L92</f>
        <v>170934.7336566399</v>
      </c>
      <c r="M6" s="36">
        <f aca="true" t="shared" si="2" ref="M6:M17">SUM(J6:L6)</f>
        <v>493431.3277804699</v>
      </c>
      <c r="N6" s="36">
        <f>'Regional Data 09-10'!N92</f>
        <v>157598.24153587004</v>
      </c>
      <c r="O6" s="36">
        <f>'Regional Data 09-10'!O92</f>
        <v>171667.50991934002</v>
      </c>
      <c r="P6" s="36">
        <f>'Regional Data 09-10'!P92</f>
        <v>167157.1669024501</v>
      </c>
      <c r="Q6" s="36">
        <f aca="true" t="shared" si="3" ref="Q6:Q17">SUM(N6:P6)</f>
        <v>496422.9183576601</v>
      </c>
      <c r="S6" s="39"/>
      <c r="U6" s="44"/>
      <c r="V6" s="45"/>
      <c r="X6" s="35"/>
      <c r="Y6" s="40"/>
    </row>
    <row r="7" spans="1:25" ht="12.75">
      <c r="A7" s="16" t="s">
        <v>102</v>
      </c>
      <c r="B7" s="36">
        <f>'TaxItem Data 09-10'!B135</f>
        <v>125553.37115619</v>
      </c>
      <c r="C7" s="36">
        <f>'TaxItem Data 09-10'!C135</f>
        <v>119200.78028054</v>
      </c>
      <c r="D7" s="36">
        <f>'TaxItem Data 09-10'!D135</f>
        <v>199069.00364187</v>
      </c>
      <c r="E7" s="36">
        <f t="shared" si="0"/>
        <v>443823.1550786</v>
      </c>
      <c r="F7" s="36">
        <f>'TaxItem Data 09-10'!F135</f>
        <v>127777.60931189999</v>
      </c>
      <c r="G7" s="36">
        <f>'TaxItem Data 09-10'!G135</f>
        <v>132552.14591886</v>
      </c>
      <c r="H7" s="36">
        <f>'TaxItem Data 09-10'!H135</f>
        <v>207403.41136856997</v>
      </c>
      <c r="I7" s="36">
        <f t="shared" si="1"/>
        <v>467733.16659932997</v>
      </c>
      <c r="J7" s="36">
        <f>'TaxItem Data 09-10'!J135</f>
        <v>137873.16981512998</v>
      </c>
      <c r="K7" s="36">
        <f>'TaxItem Data 09-10'!K135</f>
        <v>142453.94329591998</v>
      </c>
      <c r="L7" s="36">
        <f>'TaxItem Data 09-10'!L135</f>
        <v>202889.90436467002</v>
      </c>
      <c r="M7" s="36">
        <f t="shared" si="2"/>
        <v>483217.01747572003</v>
      </c>
      <c r="N7" s="36">
        <f>'TaxItem Data 09-10'!N135</f>
        <v>116336.20791922999</v>
      </c>
      <c r="O7" s="36">
        <f>'TaxItem Data 09-10'!O135</f>
        <v>141840.16584586</v>
      </c>
      <c r="P7" s="36">
        <f>'TaxItem Data 09-10'!P135</f>
        <v>177476.84633278003</v>
      </c>
      <c r="Q7" s="36">
        <f t="shared" si="3"/>
        <v>435653.22009787</v>
      </c>
      <c r="S7" s="39"/>
      <c r="U7" s="44"/>
      <c r="V7" s="45"/>
      <c r="X7" s="35"/>
      <c r="Y7" s="40"/>
    </row>
    <row r="8" spans="1:25" ht="12.75">
      <c r="A8" s="9" t="s">
        <v>131</v>
      </c>
      <c r="B8" s="8">
        <f>SUM(B5:B7)</f>
        <v>342552.0138291293</v>
      </c>
      <c r="C8" s="8">
        <f>SUM(C5:C7)</f>
        <v>322117.15668818005</v>
      </c>
      <c r="D8" s="8">
        <f>SUM(D5:D7)</f>
        <v>419459.33892239</v>
      </c>
      <c r="E8" s="26">
        <f t="shared" si="0"/>
        <v>1084128.5094396994</v>
      </c>
      <c r="F8" s="8">
        <f aca="true" t="shared" si="4" ref="F8:P8">SUM(F5:F7)</f>
        <v>348213.9382287199</v>
      </c>
      <c r="G8" s="8">
        <f t="shared" si="4"/>
        <v>355869.08590073</v>
      </c>
      <c r="H8" s="8">
        <f t="shared" si="4"/>
        <v>473347.31484867306</v>
      </c>
      <c r="I8" s="26">
        <f t="shared" si="1"/>
        <v>1177430.338978123</v>
      </c>
      <c r="J8" s="8">
        <f t="shared" si="4"/>
        <v>371620.42128134996</v>
      </c>
      <c r="K8" s="8">
        <f t="shared" si="4"/>
        <v>346721.23385857994</v>
      </c>
      <c r="L8" s="8">
        <f t="shared" si="4"/>
        <v>454177.4067853299</v>
      </c>
      <c r="M8" s="26">
        <f t="shared" si="2"/>
        <v>1172519.06192526</v>
      </c>
      <c r="N8" s="8">
        <f t="shared" si="4"/>
        <v>330389.26711425</v>
      </c>
      <c r="O8" s="8">
        <f t="shared" si="4"/>
        <v>379678.99825251126</v>
      </c>
      <c r="P8" s="8">
        <f t="shared" si="4"/>
        <v>426282.9501355501</v>
      </c>
      <c r="Q8" s="26">
        <f t="shared" si="3"/>
        <v>1136351.2155023115</v>
      </c>
      <c r="S8" s="39"/>
      <c r="U8" s="44"/>
      <c r="V8" s="45"/>
      <c r="X8" s="35"/>
      <c r="Y8" s="40"/>
    </row>
    <row r="9" spans="1:22" ht="12.75" customHeight="1">
      <c r="A9" s="17" t="s">
        <v>68</v>
      </c>
      <c r="B9" s="36">
        <f>'TaxItem Data 09-10'!B23+'TaxItem Data 09-10'!B58+'TaxItem Data 09-10'!B92+'TaxItem Data 09-10'!B136+'TaxItem Data 09-10'!B137</f>
        <v>12246.699999999999</v>
      </c>
      <c r="C9" s="36">
        <f>'TaxItem Data 09-10'!C23+'TaxItem Data 09-10'!C58+'TaxItem Data 09-10'!C92+'TaxItem Data 09-10'!C136+'TaxItem Data 09-10'!C137</f>
        <v>11454</v>
      </c>
      <c r="D9" s="36">
        <f>'TaxItem Data 09-10'!D23+'TaxItem Data 09-10'!D58+'TaxItem Data 09-10'!D92+'TaxItem Data 09-10'!D136+'TaxItem Data 09-10'!D137</f>
        <v>12246.7</v>
      </c>
      <c r="E9" s="36">
        <f t="shared" si="0"/>
        <v>35947.399999999994</v>
      </c>
      <c r="F9" s="36">
        <f>'TaxItem Data 09-10'!F23+'TaxItem Data 09-10'!F58+'TaxItem Data 09-10'!F92+'TaxItem Data 09-10'!F136+'TaxItem Data 09-10'!F137</f>
        <v>12246.7</v>
      </c>
      <c r="G9" s="36">
        <f>'TaxItem Data 09-10'!G23+'TaxItem Data 09-10'!G58+'TaxItem Data 09-10'!G92+'TaxItem Data 09-10'!G136+'TaxItem Data 09-10'!G137</f>
        <v>14415.6</v>
      </c>
      <c r="H9" s="36">
        <f>'TaxItem Data 09-10'!H23+'TaxItem Data 09-10'!H58+'TaxItem Data 09-10'!H92+'TaxItem Data 09-10'!H136+'TaxItem Data 09-10'!H137</f>
        <v>14415.6</v>
      </c>
      <c r="I9" s="36">
        <f t="shared" si="1"/>
        <v>41077.9</v>
      </c>
      <c r="J9" s="36">
        <f>'TaxItem Data 09-10'!J23+'TaxItem Data 09-10'!J58+'TaxItem Data 09-10'!J92+'TaxItem Data 09-10'!J136+'TaxItem Data 09-10'!J137</f>
        <v>14415.6</v>
      </c>
      <c r="K9" s="36">
        <f>'TaxItem Data 09-10'!K23+'TaxItem Data 09-10'!K58+'TaxItem Data 09-10'!K92+'TaxItem Data 09-10'!K136+'TaxItem Data 09-10'!K137</f>
        <v>14415.6</v>
      </c>
      <c r="L9" s="36">
        <f>'TaxItem Data 09-10'!L23+'TaxItem Data 09-10'!L58+'TaxItem Data 09-10'!L92+'TaxItem Data 09-10'!L136+'TaxItem Data 09-10'!L137</f>
        <v>14415.624999999998</v>
      </c>
      <c r="M9" s="36">
        <f t="shared" si="2"/>
        <v>43246.825</v>
      </c>
      <c r="N9" s="36">
        <f>'TaxItem Data 09-10'!N23+'TaxItem Data 09-10'!N58+'TaxItem Data 09-10'!N92+'TaxItem Data 09-10'!N136+'TaxItem Data 09-10'!N137</f>
        <v>14415.600000000002</v>
      </c>
      <c r="O9" s="36">
        <f>'TaxItem Data 09-10'!O23+'TaxItem Data 09-10'!O58+'TaxItem Data 09-10'!O92+'TaxItem Data 09-10'!O136+'TaxItem Data 09-10'!O137</f>
        <v>14415.6</v>
      </c>
      <c r="P9" s="36">
        <f>'TaxItem Data 09-10'!P23+'TaxItem Data 09-10'!P58+'TaxItem Data 09-10'!P92+'TaxItem Data 09-10'!P136+'TaxItem Data 09-10'!P137</f>
        <v>14415.6</v>
      </c>
      <c r="Q9" s="36">
        <f t="shared" si="3"/>
        <v>43246.8</v>
      </c>
      <c r="S9" s="39"/>
      <c r="U9" s="44"/>
      <c r="V9" s="45"/>
    </row>
    <row r="10" spans="1:22" ht="12.75">
      <c r="A10" s="9" t="s">
        <v>130</v>
      </c>
      <c r="B10" s="8">
        <f>B8-B9</f>
        <v>330305.31382912927</v>
      </c>
      <c r="C10" s="8">
        <f>C8-C9</f>
        <v>310663.15668818005</v>
      </c>
      <c r="D10" s="8">
        <f>D8-D9</f>
        <v>407212.63892239</v>
      </c>
      <c r="E10" s="26">
        <f t="shared" si="0"/>
        <v>1048181.1094396994</v>
      </c>
      <c r="F10" s="8">
        <f aca="true" t="shared" si="5" ref="F10:P10">F8-F9</f>
        <v>335967.2382287199</v>
      </c>
      <c r="G10" s="8">
        <f t="shared" si="5"/>
        <v>341453.48590073</v>
      </c>
      <c r="H10" s="8">
        <f t="shared" si="5"/>
        <v>458931.7148486731</v>
      </c>
      <c r="I10" s="26">
        <f t="shared" si="1"/>
        <v>1136352.438978123</v>
      </c>
      <c r="J10" s="8">
        <f t="shared" si="5"/>
        <v>357204.82128135</v>
      </c>
      <c r="K10" s="8">
        <f t="shared" si="5"/>
        <v>332305.63385857997</v>
      </c>
      <c r="L10" s="8">
        <f t="shared" si="5"/>
        <v>439761.7817853299</v>
      </c>
      <c r="M10" s="26">
        <f t="shared" si="2"/>
        <v>1129272.2369252597</v>
      </c>
      <c r="N10" s="8">
        <f t="shared" si="5"/>
        <v>315973.66711425</v>
      </c>
      <c r="O10" s="8">
        <f t="shared" si="5"/>
        <v>365263.3982525113</v>
      </c>
      <c r="P10" s="8">
        <f t="shared" si="5"/>
        <v>411867.35013555014</v>
      </c>
      <c r="Q10" s="26">
        <f t="shared" si="3"/>
        <v>1093104.4155023114</v>
      </c>
      <c r="S10" s="39"/>
      <c r="U10" s="44"/>
      <c r="V10" s="45"/>
    </row>
    <row r="11" spans="1:22" ht="12.75">
      <c r="A11" s="18" t="s">
        <v>103</v>
      </c>
      <c r="B11" s="37">
        <f>'TaxItem Data 09-10'!B60+'TaxItem Data 09-10'!B97</f>
        <v>2976.2372496</v>
      </c>
      <c r="C11" s="37">
        <f>'TaxItem Data 09-10'!C60+'TaxItem Data 09-10'!C97</f>
        <v>2937.2693224199998</v>
      </c>
      <c r="D11" s="37">
        <f>'TaxItem Data 09-10'!D60+'TaxItem Data 09-10'!D97</f>
        <v>2132.6068169</v>
      </c>
      <c r="E11" s="36">
        <f t="shared" si="0"/>
        <v>8046.11338892</v>
      </c>
      <c r="F11" s="37">
        <f>'TaxItem Data 09-10'!F60+'TaxItem Data 09-10'!F97</f>
        <v>3552.9326426999996</v>
      </c>
      <c r="G11" s="37">
        <f>'TaxItem Data 09-10'!G60+'TaxItem Data 09-10'!G97</f>
        <v>2534.040737</v>
      </c>
      <c r="H11" s="37">
        <f>'TaxItem Data 09-10'!H60+'TaxItem Data 09-10'!H97</f>
        <v>2823.47883</v>
      </c>
      <c r="I11" s="36">
        <f t="shared" si="1"/>
        <v>8910.452209699999</v>
      </c>
      <c r="J11" s="37">
        <f>'TaxItem Data 09-10'!J60+'TaxItem Data 09-10'!J97</f>
        <v>2284.312565</v>
      </c>
      <c r="K11" s="37">
        <f>'TaxItem Data 09-10'!K60+'TaxItem Data 09-10'!K97</f>
        <v>1806.8334148</v>
      </c>
      <c r="L11" s="37">
        <f>'TaxItem Data 09-10'!L60+'TaxItem Data 09-10'!L97</f>
        <v>2751.5792117</v>
      </c>
      <c r="M11" s="36">
        <f t="shared" si="2"/>
        <v>6842.7251915</v>
      </c>
      <c r="N11" s="37">
        <f>'TaxItem Data 09-10'!N60+'TaxItem Data 09-10'!N97</f>
        <v>1775.2061393</v>
      </c>
      <c r="O11" s="37">
        <f>'TaxItem Data 09-10'!O60+'TaxItem Data 09-10'!O97</f>
        <v>3748.9403434</v>
      </c>
      <c r="P11" s="37">
        <f>'TaxItem Data 09-10'!P60+'TaxItem Data 09-10'!P97</f>
        <v>1699.7398634</v>
      </c>
      <c r="Q11" s="36">
        <f t="shared" si="3"/>
        <v>7223.8863461</v>
      </c>
      <c r="S11" s="39"/>
      <c r="U11" s="44"/>
      <c r="V11" s="45"/>
    </row>
    <row r="12" spans="1:22" ht="12.75">
      <c r="A12" s="18" t="s">
        <v>106</v>
      </c>
      <c r="B12" s="37">
        <f>'TaxItem Data 09-10'!B61</f>
        <v>54.4402</v>
      </c>
      <c r="C12" s="37">
        <f>'TaxItem Data 09-10'!C61</f>
        <v>268.173194</v>
      </c>
      <c r="D12" s="37">
        <f>'TaxItem Data 09-10'!D61</f>
        <v>325.5755</v>
      </c>
      <c r="E12" s="36">
        <f t="shared" si="0"/>
        <v>648.188894</v>
      </c>
      <c r="F12" s="37">
        <f>'TaxItem Data 09-10'!F61</f>
        <v>356.21972</v>
      </c>
      <c r="G12" s="37">
        <f>'TaxItem Data 09-10'!G61</f>
        <v>369.2325</v>
      </c>
      <c r="H12" s="37">
        <f>'TaxItem Data 09-10'!H61</f>
        <v>0</v>
      </c>
      <c r="I12" s="36">
        <f t="shared" si="1"/>
        <v>725.45222</v>
      </c>
      <c r="J12" s="37">
        <f>'TaxItem Data 09-10'!J61</f>
        <v>0</v>
      </c>
      <c r="K12" s="37">
        <f>'TaxItem Data 09-10'!K61</f>
        <v>0</v>
      </c>
      <c r="L12" s="37">
        <f>'TaxItem Data 09-10'!L61</f>
        <v>1.17</v>
      </c>
      <c r="M12" s="36">
        <f t="shared" si="2"/>
        <v>1.17</v>
      </c>
      <c r="N12" s="37">
        <f>'TaxItem Data 09-10'!N61</f>
        <v>0</v>
      </c>
      <c r="O12" s="37">
        <f>'TaxItem Data 09-10'!O61</f>
        <v>0</v>
      </c>
      <c r="P12" s="37">
        <f>'TaxItem Data 09-10'!P61</f>
        <v>0</v>
      </c>
      <c r="Q12" s="36">
        <f t="shared" si="3"/>
        <v>0</v>
      </c>
      <c r="S12" s="39"/>
      <c r="U12" s="44"/>
      <c r="V12" s="45"/>
    </row>
    <row r="13" spans="1:22" ht="12.75">
      <c r="A13" s="18" t="s">
        <v>123</v>
      </c>
      <c r="B13" s="37">
        <f>'TaxItem Data 09-10'!B62</f>
        <v>54.4402</v>
      </c>
      <c r="C13" s="37">
        <f>'TaxItem Data 09-10'!C62</f>
        <v>268.173194</v>
      </c>
      <c r="D13" s="37">
        <f>'TaxItem Data 09-10'!D62</f>
        <v>325.5755</v>
      </c>
      <c r="E13" s="36">
        <f t="shared" si="0"/>
        <v>648.188894</v>
      </c>
      <c r="F13" s="37">
        <f>'TaxItem Data 09-10'!F62</f>
        <v>356.21972</v>
      </c>
      <c r="G13" s="37">
        <f>'TaxItem Data 09-10'!G62</f>
        <v>369.2325</v>
      </c>
      <c r="H13" s="37">
        <f>'TaxItem Data 09-10'!H62</f>
        <v>0</v>
      </c>
      <c r="I13" s="36">
        <f t="shared" si="1"/>
        <v>725.45222</v>
      </c>
      <c r="J13" s="37">
        <f>'TaxItem Data 09-10'!J62</f>
        <v>0</v>
      </c>
      <c r="K13" s="37">
        <f>'TaxItem Data 09-10'!K62</f>
        <v>0</v>
      </c>
      <c r="L13" s="37">
        <f>'TaxItem Data 09-10'!L62</f>
        <v>1.17</v>
      </c>
      <c r="M13" s="36">
        <f t="shared" si="2"/>
        <v>1.17</v>
      </c>
      <c r="N13" s="37">
        <f>'TaxItem Data 09-10'!N62</f>
        <v>0</v>
      </c>
      <c r="O13" s="37">
        <f>'TaxItem Data 09-10'!O62</f>
        <v>0</v>
      </c>
      <c r="P13" s="37">
        <f>'TaxItem Data 09-10'!P62</f>
        <v>0</v>
      </c>
      <c r="Q13" s="36">
        <f t="shared" si="3"/>
        <v>0</v>
      </c>
      <c r="S13" s="39"/>
      <c r="U13" s="44"/>
      <c r="V13" s="45"/>
    </row>
    <row r="14" spans="1:22" ht="12.75">
      <c r="A14" s="18" t="s">
        <v>107</v>
      </c>
      <c r="B14" s="36">
        <f>'TaxItem Data 09-10'!B94</f>
        <v>11.3459528</v>
      </c>
      <c r="C14" s="36">
        <f>'TaxItem Data 09-10'!C94</f>
        <v>8.96045209</v>
      </c>
      <c r="D14" s="36">
        <f>'TaxItem Data 09-10'!D94</f>
        <v>11.85750534</v>
      </c>
      <c r="E14" s="36">
        <f t="shared" si="0"/>
        <v>32.16391023</v>
      </c>
      <c r="F14" s="36">
        <f>'TaxItem Data 09-10'!F94</f>
        <v>73.21823500000002</v>
      </c>
      <c r="G14" s="36">
        <f>'TaxItem Data 09-10'!G94</f>
        <v>5.30002187</v>
      </c>
      <c r="H14" s="36">
        <f>'TaxItem Data 09-10'!H94</f>
        <v>4.98689548</v>
      </c>
      <c r="I14" s="36">
        <f t="shared" si="1"/>
        <v>83.50515235000002</v>
      </c>
      <c r="J14" s="36">
        <f>'TaxItem Data 09-10'!J94</f>
        <v>7.498564439999999</v>
      </c>
      <c r="K14" s="36">
        <f>'TaxItem Data 09-10'!K94</f>
        <v>8.3433191</v>
      </c>
      <c r="L14" s="36">
        <f>'TaxItem Data 09-10'!L94</f>
        <v>8.0123573</v>
      </c>
      <c r="M14" s="36">
        <f t="shared" si="2"/>
        <v>23.85424084</v>
      </c>
      <c r="N14" s="36">
        <f>'TaxItem Data 09-10'!N94</f>
        <v>11.256497200000002</v>
      </c>
      <c r="O14" s="36">
        <f>'TaxItem Data 09-10'!O94</f>
        <v>3.15586105</v>
      </c>
      <c r="P14" s="36">
        <f>'TaxItem Data 09-10'!P94</f>
        <v>1.6328241000000001</v>
      </c>
      <c r="Q14" s="36">
        <f t="shared" si="3"/>
        <v>16.04518235</v>
      </c>
      <c r="S14" s="39"/>
      <c r="U14" s="44"/>
      <c r="V14" s="45"/>
    </row>
    <row r="15" spans="1:22" ht="12.75">
      <c r="A15" s="18" t="s">
        <v>108</v>
      </c>
      <c r="B15" s="36">
        <f>'TaxItem Data 09-10'!B95</f>
        <v>3998.0784241899996</v>
      </c>
      <c r="C15" s="36">
        <f>'TaxItem Data 09-10'!C95</f>
        <v>3859.59918812</v>
      </c>
      <c r="D15" s="36">
        <f>'TaxItem Data 09-10'!D95</f>
        <v>3666.51429887</v>
      </c>
      <c r="E15" s="36">
        <f t="shared" si="0"/>
        <v>11524.191911179998</v>
      </c>
      <c r="F15" s="36">
        <f>'TaxItem Data 09-10'!F95</f>
        <v>4100.7378266999995</v>
      </c>
      <c r="G15" s="36">
        <f>'TaxItem Data 09-10'!G95</f>
        <v>4243.53153328</v>
      </c>
      <c r="H15" s="36">
        <f>'TaxItem Data 09-10'!H95</f>
        <v>4093.816688379999</v>
      </c>
      <c r="I15" s="36">
        <f t="shared" si="1"/>
        <v>12438.086048359999</v>
      </c>
      <c r="J15" s="36">
        <f>'TaxItem Data 09-10'!J95</f>
        <v>3671.95036952</v>
      </c>
      <c r="K15" s="36">
        <f>'TaxItem Data 09-10'!K95</f>
        <v>3653.2272004700003</v>
      </c>
      <c r="L15" s="36">
        <f>'TaxItem Data 09-10'!L95</f>
        <v>4235.278506129999</v>
      </c>
      <c r="M15" s="36">
        <f t="shared" si="2"/>
        <v>11560.456076120001</v>
      </c>
      <c r="N15" s="36">
        <f>'TaxItem Data 09-10'!N95</f>
        <v>3433.0714741</v>
      </c>
      <c r="O15" s="36">
        <f>'TaxItem Data 09-10'!O95</f>
        <v>4001.5732353999997</v>
      </c>
      <c r="P15" s="36">
        <f>'TaxItem Data 09-10'!P95</f>
        <v>3799.6339338499993</v>
      </c>
      <c r="Q15" s="36">
        <f t="shared" si="3"/>
        <v>11234.27864335</v>
      </c>
      <c r="S15" s="39"/>
      <c r="U15" s="44"/>
      <c r="V15" s="45"/>
    </row>
    <row r="16" spans="1:22" ht="12.75">
      <c r="A16" s="18" t="s">
        <v>124</v>
      </c>
      <c r="B16" s="36">
        <f>'TaxItem Data 09-10'!B96</f>
        <v>4009.4243769899995</v>
      </c>
      <c r="C16" s="36">
        <f>'TaxItem Data 09-10'!C96</f>
        <v>3868.55964021</v>
      </c>
      <c r="D16" s="36">
        <f>'TaxItem Data 09-10'!D96</f>
        <v>3678.37180421</v>
      </c>
      <c r="E16" s="36">
        <f t="shared" si="0"/>
        <v>11556.35582141</v>
      </c>
      <c r="F16" s="36">
        <f>'TaxItem Data 09-10'!F96</f>
        <v>4173.9560617</v>
      </c>
      <c r="G16" s="36">
        <f>'TaxItem Data 09-10'!G96</f>
        <v>4248.83155515</v>
      </c>
      <c r="H16" s="36">
        <f>'TaxItem Data 09-10'!H96</f>
        <v>4098.803583859999</v>
      </c>
      <c r="I16" s="36">
        <f t="shared" si="1"/>
        <v>12521.59120071</v>
      </c>
      <c r="J16" s="36">
        <f>'TaxItem Data 09-10'!J96</f>
        <v>3679.44893396</v>
      </c>
      <c r="K16" s="36">
        <f>'TaxItem Data 09-10'!K96</f>
        <v>3661.57051957</v>
      </c>
      <c r="L16" s="36">
        <f>'TaxItem Data 09-10'!L96</f>
        <v>4243.290863429999</v>
      </c>
      <c r="M16" s="36">
        <f t="shared" si="2"/>
        <v>11584.31031696</v>
      </c>
      <c r="N16" s="36">
        <f>'TaxItem Data 09-10'!N96</f>
        <v>3444.3279713</v>
      </c>
      <c r="O16" s="36">
        <f>'TaxItem Data 09-10'!O96</f>
        <v>4004.72909645</v>
      </c>
      <c r="P16" s="36">
        <f>'TaxItem Data 09-10'!P96</f>
        <v>3801.2667579499994</v>
      </c>
      <c r="Q16" s="36">
        <f t="shared" si="3"/>
        <v>11250.3238257</v>
      </c>
      <c r="S16" s="39"/>
      <c r="U16" s="44"/>
      <c r="V16" s="45"/>
    </row>
    <row r="17" spans="1:22" ht="12.75">
      <c r="A17" s="19" t="s">
        <v>17</v>
      </c>
      <c r="B17" s="8">
        <f>B10+B11+B12-B13+B14+B15-B16</f>
        <v>333281.5510787293</v>
      </c>
      <c r="C17" s="8">
        <f>C10+C11+C12-C13+C14+C15-C16</f>
        <v>313600.42601060006</v>
      </c>
      <c r="D17" s="8">
        <f>D10+D11+D12-D13+D14+D15-D16</f>
        <v>409345.24573929</v>
      </c>
      <c r="E17" s="26">
        <f t="shared" si="0"/>
        <v>1056227.2228286194</v>
      </c>
      <c r="F17" s="8">
        <f aca="true" t="shared" si="6" ref="F17:P17">F10+F11+F12-F13+F14+F15-F16</f>
        <v>339520.17087141983</v>
      </c>
      <c r="G17" s="8">
        <f t="shared" si="6"/>
        <v>343987.52663773</v>
      </c>
      <c r="H17" s="8">
        <f t="shared" si="6"/>
        <v>461755.19367867307</v>
      </c>
      <c r="I17" s="26">
        <f t="shared" si="1"/>
        <v>1145262.891187823</v>
      </c>
      <c r="J17" s="8">
        <f t="shared" si="6"/>
        <v>359489.13384635</v>
      </c>
      <c r="K17" s="8">
        <f t="shared" si="6"/>
        <v>334112.4672733799</v>
      </c>
      <c r="L17" s="8">
        <f t="shared" si="6"/>
        <v>442513.3609970299</v>
      </c>
      <c r="M17" s="26">
        <f t="shared" si="2"/>
        <v>1136114.9621167597</v>
      </c>
      <c r="N17" s="8">
        <f t="shared" si="6"/>
        <v>317748.87325355003</v>
      </c>
      <c r="O17" s="8">
        <f t="shared" si="6"/>
        <v>369012.3385959113</v>
      </c>
      <c r="P17" s="8">
        <f t="shared" si="6"/>
        <v>413567.0899989501</v>
      </c>
      <c r="Q17" s="26">
        <f t="shared" si="3"/>
        <v>1100328.3018484113</v>
      </c>
      <c r="S17" s="39"/>
      <c r="U17" s="44"/>
      <c r="V17" s="45"/>
    </row>
    <row r="18" spans="1:19" ht="16.5" customHeight="1">
      <c r="A18" s="20" t="s">
        <v>125</v>
      </c>
      <c r="S18" s="41"/>
    </row>
    <row r="19" s="35" customFormat="1" ht="12.75">
      <c r="S19" s="39"/>
    </row>
    <row r="20" spans="3:19" ht="12.75">
      <c r="C20" s="35"/>
      <c r="S20" s="41"/>
    </row>
    <row r="21" ht="12.75">
      <c r="Q21" s="41"/>
    </row>
    <row r="22" spans="2:17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5" ht="12.75">
      <c r="D25" s="41"/>
    </row>
    <row r="29" ht="12.75">
      <c r="C29" s="39"/>
    </row>
  </sheetData>
  <sheetProtection/>
  <mergeCells count="5">
    <mergeCell ref="B3:E3"/>
    <mergeCell ref="A3:A4"/>
    <mergeCell ref="F3:I3"/>
    <mergeCell ref="J3:M3"/>
    <mergeCell ref="N3:Q3"/>
  </mergeCell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zoomScale="75" zoomScaleNormal="75" zoomScalePageLayoutView="0" workbookViewId="0" topLeftCell="A1">
      <selection activeCell="S23" sqref="S23"/>
    </sheetView>
  </sheetViews>
  <sheetFormatPr defaultColWidth="9.140625" defaultRowHeight="12.75"/>
  <cols>
    <col min="1" max="1" width="32.57421875" style="0" customWidth="1"/>
    <col min="2" max="2" width="12.00390625" style="1" customWidth="1"/>
    <col min="3" max="3" width="12.140625" style="1" customWidth="1"/>
    <col min="4" max="4" width="13.00390625" style="1" customWidth="1"/>
    <col min="5" max="5" width="14.140625" style="0" customWidth="1"/>
    <col min="6" max="6" width="13.140625" style="0" customWidth="1"/>
    <col min="7" max="7" width="13.00390625" style="0" customWidth="1"/>
    <col min="8" max="8" width="14.140625" style="0" customWidth="1"/>
    <col min="9" max="9" width="14.7109375" style="0" customWidth="1"/>
    <col min="10" max="10" width="14.421875" style="0" customWidth="1"/>
    <col min="11" max="11" width="13.28125" style="0" customWidth="1"/>
    <col min="12" max="13" width="13.00390625" style="0" customWidth="1"/>
    <col min="14" max="14" width="13.28125" style="0" customWidth="1"/>
    <col min="15" max="15" width="14.28125" style="0" customWidth="1"/>
    <col min="16" max="16" width="16.00390625" style="0" customWidth="1"/>
    <col min="17" max="17" width="13.57421875" style="0" customWidth="1"/>
    <col min="18" max="18" width="10.8515625" style="0" bestFit="1" customWidth="1"/>
    <col min="19" max="19" width="13.57421875" style="0" customWidth="1"/>
  </cols>
  <sheetData>
    <row r="1" spans="1:17" ht="15.75">
      <c r="A1" s="10" t="s">
        <v>143</v>
      </c>
      <c r="E1" s="14" t="s">
        <v>132</v>
      </c>
      <c r="Q1" s="14" t="s">
        <v>157</v>
      </c>
    </row>
    <row r="2" spans="1:17" ht="12.75">
      <c r="A2" s="48" t="s">
        <v>104</v>
      </c>
      <c r="B2" s="46" t="s">
        <v>152</v>
      </c>
      <c r="C2" s="46"/>
      <c r="D2" s="46"/>
      <c r="E2" s="46"/>
      <c r="F2" s="46" t="s">
        <v>153</v>
      </c>
      <c r="G2" s="46"/>
      <c r="H2" s="46"/>
      <c r="I2" s="46"/>
      <c r="J2" s="46" t="s">
        <v>154</v>
      </c>
      <c r="K2" s="46"/>
      <c r="L2" s="46"/>
      <c r="M2" s="46"/>
      <c r="N2" s="46" t="s">
        <v>155</v>
      </c>
      <c r="O2" s="46"/>
      <c r="P2" s="46"/>
      <c r="Q2" s="46"/>
    </row>
    <row r="3" spans="1:17" ht="12.75">
      <c r="A3" s="48"/>
      <c r="B3" s="2" t="s">
        <v>94</v>
      </c>
      <c r="C3" s="2" t="s">
        <v>98</v>
      </c>
      <c r="D3" s="2" t="s">
        <v>99</v>
      </c>
      <c r="E3" s="2" t="s">
        <v>133</v>
      </c>
      <c r="F3" s="2" t="s">
        <v>134</v>
      </c>
      <c r="G3" s="2" t="s">
        <v>135</v>
      </c>
      <c r="H3" s="2" t="s">
        <v>136</v>
      </c>
      <c r="I3" s="2" t="s">
        <v>133</v>
      </c>
      <c r="J3" s="2" t="s">
        <v>137</v>
      </c>
      <c r="K3" s="2" t="s">
        <v>138</v>
      </c>
      <c r="L3" s="2" t="s">
        <v>139</v>
      </c>
      <c r="M3" s="2" t="s">
        <v>133</v>
      </c>
      <c r="N3" s="2" t="s">
        <v>140</v>
      </c>
      <c r="O3" s="2" t="s">
        <v>141</v>
      </c>
      <c r="P3" s="2" t="s">
        <v>142</v>
      </c>
      <c r="Q3" s="2" t="s">
        <v>133</v>
      </c>
    </row>
    <row r="4" spans="1:17" ht="12.75">
      <c r="A4" s="5" t="s">
        <v>0</v>
      </c>
      <c r="B4" s="6">
        <v>4511.5272885</v>
      </c>
      <c r="C4" s="6">
        <v>4717.50089483</v>
      </c>
      <c r="D4" s="6">
        <v>13532.67157213</v>
      </c>
      <c r="E4" s="25">
        <f>SUM(B4:D4)</f>
        <v>22761.699755460002</v>
      </c>
      <c r="F4" s="6">
        <v>5681.6137635</v>
      </c>
      <c r="G4" s="6">
        <v>4230.22858948</v>
      </c>
      <c r="H4" s="6">
        <v>20191.070319119997</v>
      </c>
      <c r="I4" s="25">
        <f aca="true" t="shared" si="0" ref="I4:I20">SUM(F4:H4)</f>
        <v>30102.912672099996</v>
      </c>
      <c r="J4" s="6">
        <v>4217.08727646</v>
      </c>
      <c r="K4" s="6">
        <v>2568.84710965</v>
      </c>
      <c r="L4" s="6">
        <v>15265.596296919999</v>
      </c>
      <c r="M4" s="25">
        <f aca="true" t="shared" si="1" ref="M4:M20">SUM(J4:L4)</f>
        <v>22051.53068303</v>
      </c>
      <c r="N4" s="6">
        <v>3299.8352529900003</v>
      </c>
      <c r="O4" s="6">
        <v>2812.4766823</v>
      </c>
      <c r="P4" s="6">
        <v>16809.243848982216</v>
      </c>
      <c r="Q4" s="25">
        <f aca="true" t="shared" si="2" ref="Q4:Q20">SUM(N4:P4)</f>
        <v>22921.555784272216</v>
      </c>
    </row>
    <row r="5" spans="1:17" ht="12.75">
      <c r="A5" s="5" t="s">
        <v>1</v>
      </c>
      <c r="B5" s="6">
        <v>3.233876799999997</v>
      </c>
      <c r="C5" s="6">
        <v>0.361973</v>
      </c>
      <c r="D5" s="6">
        <v>0.012786</v>
      </c>
      <c r="E5" s="25">
        <f aca="true" t="shared" si="3" ref="E5:E23">SUM(B5:D5)</f>
        <v>3.608635799999997</v>
      </c>
      <c r="F5" s="6">
        <v>0.91192834</v>
      </c>
      <c r="G5" s="6">
        <v>2.07042032</v>
      </c>
      <c r="H5" s="6">
        <v>4.196193269999999</v>
      </c>
      <c r="I5" s="25">
        <f t="shared" si="0"/>
        <v>7.17854193</v>
      </c>
      <c r="J5" s="6">
        <v>0.25</v>
      </c>
      <c r="K5" s="6">
        <v>2.87055712</v>
      </c>
      <c r="L5" s="6">
        <v>3.914</v>
      </c>
      <c r="M5" s="25">
        <f t="shared" si="1"/>
        <v>7.0345571200000006</v>
      </c>
      <c r="N5" s="6">
        <v>1.87505</v>
      </c>
      <c r="O5" s="6">
        <v>1058.20734</v>
      </c>
      <c r="P5" s="6">
        <v>0.345</v>
      </c>
      <c r="Q5" s="25">
        <f t="shared" si="2"/>
        <v>1060.42739</v>
      </c>
    </row>
    <row r="6" spans="1:17" ht="12.75">
      <c r="A6" s="5" t="s">
        <v>2</v>
      </c>
      <c r="B6" s="6">
        <v>2520.47922409</v>
      </c>
      <c r="C6" s="6">
        <v>2052.56699254</v>
      </c>
      <c r="D6" s="6">
        <v>5849.20001991</v>
      </c>
      <c r="E6" s="25">
        <f t="shared" si="3"/>
        <v>10422.24623654</v>
      </c>
      <c r="F6" s="6">
        <v>2728.8580638400003</v>
      </c>
      <c r="G6" s="6">
        <v>1798.87050651</v>
      </c>
      <c r="H6" s="6">
        <v>6095.786275110001</v>
      </c>
      <c r="I6" s="25">
        <f t="shared" si="0"/>
        <v>10623.514845460002</v>
      </c>
      <c r="J6" s="6">
        <v>2799.4785634</v>
      </c>
      <c r="K6" s="6">
        <v>2865.80538752</v>
      </c>
      <c r="L6" s="6">
        <v>8629.63473475</v>
      </c>
      <c r="M6" s="25">
        <f t="shared" si="1"/>
        <v>14294.91868567</v>
      </c>
      <c r="N6" s="6">
        <v>3107.58516343</v>
      </c>
      <c r="O6" s="6">
        <v>2493.68265661</v>
      </c>
      <c r="P6" s="6">
        <v>7690.074180449356</v>
      </c>
      <c r="Q6" s="25">
        <f t="shared" si="2"/>
        <v>13291.342000489356</v>
      </c>
    </row>
    <row r="7" spans="1:17" ht="12.75">
      <c r="A7" s="5" t="s">
        <v>3</v>
      </c>
      <c r="B7" s="6">
        <v>3062.7192561600004</v>
      </c>
      <c r="C7" s="6">
        <v>1400.25642912</v>
      </c>
      <c r="D7" s="6">
        <v>830.36571274</v>
      </c>
      <c r="E7" s="25">
        <f t="shared" si="3"/>
        <v>5293.34139802</v>
      </c>
      <c r="F7" s="6">
        <v>1397.2565689100004</v>
      </c>
      <c r="G7" s="6">
        <v>1873.06312874</v>
      </c>
      <c r="H7" s="6">
        <v>2119.82163179</v>
      </c>
      <c r="I7" s="25">
        <f t="shared" si="0"/>
        <v>5390.141329440001</v>
      </c>
      <c r="J7" s="6">
        <v>2042.0002735299997</v>
      </c>
      <c r="K7" s="6">
        <v>1714.95465521</v>
      </c>
      <c r="L7" s="6">
        <v>4117.62134695</v>
      </c>
      <c r="M7" s="25">
        <f t="shared" si="1"/>
        <v>7874.576275689999</v>
      </c>
      <c r="N7" s="6">
        <v>1817.36217225</v>
      </c>
      <c r="O7" s="6">
        <v>3246.5472350100003</v>
      </c>
      <c r="P7" s="6">
        <v>1196.047844364499</v>
      </c>
      <c r="Q7" s="25">
        <f t="shared" si="2"/>
        <v>6259.957251624499</v>
      </c>
    </row>
    <row r="8" spans="1:17" ht="12.75">
      <c r="A8" s="5" t="s">
        <v>4</v>
      </c>
      <c r="B8" s="6">
        <v>275.75226078</v>
      </c>
      <c r="C8" s="6">
        <v>645.3708176700001</v>
      </c>
      <c r="D8" s="6">
        <v>575.0644095299999</v>
      </c>
      <c r="E8" s="25">
        <f t="shared" si="3"/>
        <v>1496.18748798</v>
      </c>
      <c r="F8" s="6">
        <v>458.3059791</v>
      </c>
      <c r="G8" s="6">
        <v>542.61618249</v>
      </c>
      <c r="H8" s="6">
        <v>622.58655475</v>
      </c>
      <c r="I8" s="25">
        <f t="shared" si="0"/>
        <v>1623.50871634</v>
      </c>
      <c r="J8" s="6">
        <v>577.17135825</v>
      </c>
      <c r="K8" s="6">
        <v>502.38865776</v>
      </c>
      <c r="L8" s="6">
        <v>423.64664589999995</v>
      </c>
      <c r="M8" s="25">
        <f t="shared" si="1"/>
        <v>1503.20666191</v>
      </c>
      <c r="N8" s="6">
        <v>599.7975375499999</v>
      </c>
      <c r="O8" s="6">
        <v>451.7670849</v>
      </c>
      <c r="P8" s="6">
        <v>753.7420853674051</v>
      </c>
      <c r="Q8" s="25">
        <f t="shared" si="2"/>
        <v>1805.306707817405</v>
      </c>
    </row>
    <row r="9" spans="1:17" ht="12.75">
      <c r="A9" s="5" t="s">
        <v>5</v>
      </c>
      <c r="B9" s="6">
        <v>82.8071225</v>
      </c>
      <c r="C9" s="6">
        <v>99.49693475</v>
      </c>
      <c r="D9" s="6">
        <v>400.56358605</v>
      </c>
      <c r="E9" s="25">
        <f t="shared" si="3"/>
        <v>582.8676433</v>
      </c>
      <c r="F9" s="6">
        <v>63.00510833</v>
      </c>
      <c r="G9" s="6">
        <v>84.36531905</v>
      </c>
      <c r="H9" s="6">
        <v>151.94763398</v>
      </c>
      <c r="I9" s="25">
        <f t="shared" si="0"/>
        <v>299.31806136</v>
      </c>
      <c r="J9" s="6">
        <v>92.29948075</v>
      </c>
      <c r="K9" s="6">
        <v>91.47868322</v>
      </c>
      <c r="L9" s="6">
        <v>79.8544478</v>
      </c>
      <c r="M9" s="25">
        <f t="shared" si="1"/>
        <v>263.63261177</v>
      </c>
      <c r="N9" s="6">
        <v>43.38862333</v>
      </c>
      <c r="O9" s="6">
        <v>51.83797845</v>
      </c>
      <c r="P9" s="6">
        <v>96.240953</v>
      </c>
      <c r="Q9" s="25">
        <f t="shared" si="2"/>
        <v>191.46755478</v>
      </c>
    </row>
    <row r="10" spans="1:17" ht="12.75">
      <c r="A10" s="5" t="s">
        <v>6</v>
      </c>
      <c r="B10" s="6">
        <v>14.67003558</v>
      </c>
      <c r="C10" s="6">
        <v>19.54183325</v>
      </c>
      <c r="D10" s="6">
        <v>26.91890428</v>
      </c>
      <c r="E10" s="25">
        <f t="shared" si="3"/>
        <v>61.13077311</v>
      </c>
      <c r="F10" s="6">
        <v>36.3693633</v>
      </c>
      <c r="G10" s="6">
        <v>17.164019310000004</v>
      </c>
      <c r="H10" s="6">
        <v>13.69200256</v>
      </c>
      <c r="I10" s="25">
        <f t="shared" si="0"/>
        <v>67.22538517000001</v>
      </c>
      <c r="J10" s="6">
        <v>23.42216551</v>
      </c>
      <c r="K10" s="6">
        <v>20.514082</v>
      </c>
      <c r="L10" s="6">
        <v>41.26309</v>
      </c>
      <c r="M10" s="25">
        <f t="shared" si="1"/>
        <v>85.19933750999999</v>
      </c>
      <c r="N10" s="6">
        <v>14.30231941</v>
      </c>
      <c r="O10" s="6">
        <v>221.523777</v>
      </c>
      <c r="P10" s="6">
        <v>16.335504171022652</v>
      </c>
      <c r="Q10" s="25">
        <f t="shared" si="2"/>
        <v>252.16160058102264</v>
      </c>
    </row>
    <row r="11" spans="1:17" ht="12.75">
      <c r="A11" s="5" t="s">
        <v>7</v>
      </c>
      <c r="B11" s="6">
        <v>40.92438776</v>
      </c>
      <c r="C11" s="6">
        <v>176.285327</v>
      </c>
      <c r="D11" s="6">
        <v>47.62816712000001</v>
      </c>
      <c r="E11" s="25">
        <f t="shared" si="3"/>
        <v>264.83788188</v>
      </c>
      <c r="F11" s="6">
        <v>146.82150544</v>
      </c>
      <c r="G11" s="6">
        <v>22.170528</v>
      </c>
      <c r="H11" s="6">
        <v>101.5835432</v>
      </c>
      <c r="I11" s="25">
        <f t="shared" si="0"/>
        <v>270.57557664</v>
      </c>
      <c r="J11" s="6">
        <v>41.00374468</v>
      </c>
      <c r="K11" s="6">
        <v>29.88889342</v>
      </c>
      <c r="L11" s="6">
        <v>30.855526240000003</v>
      </c>
      <c r="M11" s="25">
        <f t="shared" si="1"/>
        <v>101.74816434</v>
      </c>
      <c r="N11" s="6">
        <v>32.19041821</v>
      </c>
      <c r="O11" s="6">
        <v>371.81890279</v>
      </c>
      <c r="P11" s="6">
        <v>54.344689958493966</v>
      </c>
      <c r="Q11" s="25">
        <f t="shared" si="2"/>
        <v>458.354010958494</v>
      </c>
    </row>
    <row r="12" spans="1:17" ht="12.75">
      <c r="A12" s="5" t="s">
        <v>8</v>
      </c>
      <c r="B12" s="6">
        <v>1706.304893063</v>
      </c>
      <c r="C12" s="6">
        <v>2592.89366106</v>
      </c>
      <c r="D12" s="6">
        <v>1107.60011497</v>
      </c>
      <c r="E12" s="25">
        <f t="shared" si="3"/>
        <v>5406.798669092999</v>
      </c>
      <c r="F12" s="6">
        <v>1975.3683211599998</v>
      </c>
      <c r="G12" s="6">
        <v>1349.7096825899998</v>
      </c>
      <c r="H12" s="6">
        <v>1294.73363481</v>
      </c>
      <c r="I12" s="25">
        <f t="shared" si="0"/>
        <v>4619.81163856</v>
      </c>
      <c r="J12" s="6">
        <v>541.8556059299999</v>
      </c>
      <c r="K12" s="6">
        <v>372.63434458</v>
      </c>
      <c r="L12" s="6">
        <v>583.92590986</v>
      </c>
      <c r="M12" s="25">
        <f t="shared" si="1"/>
        <v>1498.41586037</v>
      </c>
      <c r="N12" s="6">
        <v>2251.1057705900002</v>
      </c>
      <c r="O12" s="6">
        <v>3825.22745382</v>
      </c>
      <c r="P12" s="6">
        <v>330.35508847</v>
      </c>
      <c r="Q12" s="25">
        <f t="shared" si="2"/>
        <v>6406.68831288</v>
      </c>
    </row>
    <row r="13" spans="1:17" ht="12.75">
      <c r="A13" s="5" t="s">
        <v>9</v>
      </c>
      <c r="B13" s="6">
        <v>6.76625635</v>
      </c>
      <c r="C13" s="6">
        <v>11.150938</v>
      </c>
      <c r="D13" s="6">
        <v>2.596887</v>
      </c>
      <c r="E13" s="25">
        <f t="shared" si="3"/>
        <v>20.514081349999998</v>
      </c>
      <c r="F13" s="6">
        <v>26.47588206</v>
      </c>
      <c r="G13" s="6">
        <v>31.040078</v>
      </c>
      <c r="H13" s="6">
        <v>30.249749</v>
      </c>
      <c r="I13" s="25">
        <f t="shared" si="0"/>
        <v>87.76570906</v>
      </c>
      <c r="J13" s="6">
        <v>11.081702</v>
      </c>
      <c r="K13" s="6">
        <v>38.502893</v>
      </c>
      <c r="L13" s="6">
        <v>41.681168</v>
      </c>
      <c r="M13" s="25">
        <f t="shared" si="1"/>
        <v>91.26576299999999</v>
      </c>
      <c r="N13" s="6">
        <v>2.623389</v>
      </c>
      <c r="O13" s="6">
        <v>83.586035</v>
      </c>
      <c r="P13" s="6">
        <v>14.4253542</v>
      </c>
      <c r="Q13" s="25">
        <f t="shared" si="2"/>
        <v>100.6347782</v>
      </c>
    </row>
    <row r="14" spans="1:17" ht="12.75">
      <c r="A14" s="5" t="s">
        <v>10</v>
      </c>
      <c r="B14" s="6">
        <v>189.39445815000002</v>
      </c>
      <c r="C14" s="6">
        <v>75.23403053</v>
      </c>
      <c r="D14" s="6">
        <v>117.13764227</v>
      </c>
      <c r="E14" s="25">
        <f t="shared" si="3"/>
        <v>381.76613095000005</v>
      </c>
      <c r="F14" s="6">
        <v>41.185954280000004</v>
      </c>
      <c r="G14" s="6">
        <v>55.33182407999999</v>
      </c>
      <c r="H14" s="6">
        <v>129.84052305</v>
      </c>
      <c r="I14" s="25">
        <f t="shared" si="0"/>
        <v>226.35830141</v>
      </c>
      <c r="J14" s="6">
        <v>109.63816572999998</v>
      </c>
      <c r="K14" s="6">
        <v>37.99954218</v>
      </c>
      <c r="L14" s="6">
        <v>132.81696785</v>
      </c>
      <c r="M14" s="25">
        <f t="shared" si="1"/>
        <v>280.45467576</v>
      </c>
      <c r="N14" s="6">
        <v>71.6357448</v>
      </c>
      <c r="O14" s="6">
        <v>42.87232557999999</v>
      </c>
      <c r="P14" s="6">
        <v>47.79777345659071</v>
      </c>
      <c r="Q14" s="25">
        <f t="shared" si="2"/>
        <v>162.3058438365907</v>
      </c>
    </row>
    <row r="15" spans="1:17" ht="12.75">
      <c r="A15" s="5" t="s">
        <v>11</v>
      </c>
      <c r="B15" s="6">
        <v>0</v>
      </c>
      <c r="C15" s="6">
        <v>1E-05</v>
      </c>
      <c r="D15" s="6">
        <v>0</v>
      </c>
      <c r="E15" s="25">
        <f t="shared" si="3"/>
        <v>1E-05</v>
      </c>
      <c r="F15" s="6">
        <v>52.701232</v>
      </c>
      <c r="G15" s="6">
        <v>112.349278</v>
      </c>
      <c r="H15" s="6">
        <v>0.751</v>
      </c>
      <c r="I15" s="25">
        <f t="shared" si="0"/>
        <v>165.80151</v>
      </c>
      <c r="J15" s="6">
        <v>73.049193</v>
      </c>
      <c r="K15" s="6">
        <v>2.205</v>
      </c>
      <c r="L15" s="6">
        <v>0</v>
      </c>
      <c r="M15" s="25">
        <f t="shared" si="1"/>
        <v>75.254193</v>
      </c>
      <c r="N15" s="6">
        <v>0.072</v>
      </c>
      <c r="O15" s="6">
        <v>3.350415</v>
      </c>
      <c r="P15" s="6">
        <v>291.572522</v>
      </c>
      <c r="Q15" s="25">
        <f t="shared" si="2"/>
        <v>294.994937</v>
      </c>
    </row>
    <row r="16" spans="1:17" ht="12.75">
      <c r="A16" s="5" t="s">
        <v>12</v>
      </c>
      <c r="B16" s="6">
        <v>2052.9455440700003</v>
      </c>
      <c r="C16" s="6">
        <v>1031.86961191</v>
      </c>
      <c r="D16" s="6">
        <v>2372.71273045</v>
      </c>
      <c r="E16" s="25">
        <f t="shared" si="3"/>
        <v>5457.52788643</v>
      </c>
      <c r="F16" s="6">
        <v>1256.5503231</v>
      </c>
      <c r="G16" s="6">
        <v>1227.0073078899998</v>
      </c>
      <c r="H16" s="6">
        <v>2393.6215656599998</v>
      </c>
      <c r="I16" s="25">
        <f t="shared" si="0"/>
        <v>4877.1791966499995</v>
      </c>
      <c r="J16" s="6">
        <v>1218.3349002999998</v>
      </c>
      <c r="K16" s="6">
        <v>1395.3957680899998</v>
      </c>
      <c r="L16" s="6">
        <v>1541.85317406</v>
      </c>
      <c r="M16" s="25">
        <f t="shared" si="1"/>
        <v>4155.58384245</v>
      </c>
      <c r="N16" s="6">
        <v>1339.77116957</v>
      </c>
      <c r="O16" s="6">
        <v>1100.04323164</v>
      </c>
      <c r="P16" s="6">
        <v>1284.9924189020644</v>
      </c>
      <c r="Q16" s="25">
        <f t="shared" si="2"/>
        <v>3724.8068201120645</v>
      </c>
    </row>
    <row r="17" spans="1:17" ht="12.75">
      <c r="A17" s="5" t="s">
        <v>13</v>
      </c>
      <c r="B17" s="6">
        <v>191.974233</v>
      </c>
      <c r="C17" s="6">
        <v>227.322038</v>
      </c>
      <c r="D17" s="6">
        <v>204.741938</v>
      </c>
      <c r="E17" s="25">
        <f t="shared" si="3"/>
        <v>624.038209</v>
      </c>
      <c r="F17" s="6">
        <v>269.252493</v>
      </c>
      <c r="G17" s="6">
        <v>261.89106219999996</v>
      </c>
      <c r="H17" s="6">
        <v>249.515287</v>
      </c>
      <c r="I17" s="25">
        <f t="shared" si="0"/>
        <v>780.6588422</v>
      </c>
      <c r="J17" s="6">
        <v>306.717985</v>
      </c>
      <c r="K17" s="6">
        <v>227.779021</v>
      </c>
      <c r="L17" s="6">
        <v>205.29689</v>
      </c>
      <c r="M17" s="25">
        <f t="shared" si="1"/>
        <v>739.793896</v>
      </c>
      <c r="N17" s="6">
        <v>239.477321</v>
      </c>
      <c r="O17" s="6">
        <v>411.895756</v>
      </c>
      <c r="P17" s="6">
        <v>451.205662</v>
      </c>
      <c r="Q17" s="25">
        <f t="shared" si="2"/>
        <v>1102.578739</v>
      </c>
    </row>
    <row r="18" spans="1:17" ht="12.75">
      <c r="A18" s="9" t="s">
        <v>14</v>
      </c>
      <c r="B18" s="8">
        <f>SUM(B4:B17)</f>
        <v>14659.498836803003</v>
      </c>
      <c r="C18" s="8">
        <f aca="true" t="shared" si="4" ref="C18:Q18">SUM(C4:C17)</f>
        <v>13049.851491659998</v>
      </c>
      <c r="D18" s="8">
        <f t="shared" si="4"/>
        <v>25067.21447045</v>
      </c>
      <c r="E18" s="8">
        <f t="shared" si="4"/>
        <v>52776.564798913</v>
      </c>
      <c r="F18" s="8">
        <f t="shared" si="4"/>
        <v>14134.67648636</v>
      </c>
      <c r="G18" s="8">
        <f t="shared" si="4"/>
        <v>11607.877926660001</v>
      </c>
      <c r="H18" s="8">
        <f t="shared" si="4"/>
        <v>33399.395913299995</v>
      </c>
      <c r="I18" s="8">
        <f t="shared" si="4"/>
        <v>59141.95032632</v>
      </c>
      <c r="J18" s="8">
        <f t="shared" si="4"/>
        <v>12053.39041454</v>
      </c>
      <c r="K18" s="8">
        <f t="shared" si="4"/>
        <v>9871.26459475</v>
      </c>
      <c r="L18" s="8">
        <f t="shared" si="4"/>
        <v>31097.960198330005</v>
      </c>
      <c r="M18" s="8">
        <f t="shared" si="4"/>
        <v>53022.61520762001</v>
      </c>
      <c r="N18" s="8">
        <f t="shared" si="4"/>
        <v>12821.021932130001</v>
      </c>
      <c r="O18" s="8">
        <f t="shared" si="4"/>
        <v>16174.836874100001</v>
      </c>
      <c r="P18" s="8">
        <f t="shared" si="4"/>
        <v>29036.72292532165</v>
      </c>
      <c r="Q18" s="8">
        <f t="shared" si="4"/>
        <v>58032.58173155165</v>
      </c>
    </row>
    <row r="19" spans="1:17" ht="12.75">
      <c r="A19" s="5" t="s">
        <v>15</v>
      </c>
      <c r="B19" s="6">
        <v>17841.895383220002</v>
      </c>
      <c r="C19" s="27">
        <v>18602.9547037</v>
      </c>
      <c r="D19" s="6">
        <v>17674.634156760003</v>
      </c>
      <c r="E19" s="28">
        <f t="shared" si="3"/>
        <v>54119.48424368001</v>
      </c>
      <c r="F19" s="6">
        <v>17826.21323832</v>
      </c>
      <c r="G19" s="27">
        <v>19788.16422536</v>
      </c>
      <c r="H19" s="6">
        <v>22436.106010599997</v>
      </c>
      <c r="I19" s="28">
        <f t="shared" si="0"/>
        <v>60050.48347428</v>
      </c>
      <c r="J19" s="6">
        <v>19473.305735839996</v>
      </c>
      <c r="K19" s="27">
        <v>18879.268178259998</v>
      </c>
      <c r="L19" s="6">
        <v>23211.17833942</v>
      </c>
      <c r="M19" s="28">
        <f t="shared" si="1"/>
        <v>61563.75225352</v>
      </c>
      <c r="N19" s="6">
        <v>16942.274301780002</v>
      </c>
      <c r="O19" s="27">
        <v>23039.32517454</v>
      </c>
      <c r="P19" s="6">
        <v>22177.745289721934</v>
      </c>
      <c r="Q19" s="28">
        <f t="shared" si="2"/>
        <v>62159.34476604193</v>
      </c>
    </row>
    <row r="20" spans="1:17" ht="12.75">
      <c r="A20" s="5" t="s">
        <v>16</v>
      </c>
      <c r="B20" s="6">
        <v>2963.1958458000004</v>
      </c>
      <c r="C20" s="6">
        <v>3200.33472054</v>
      </c>
      <c r="D20" s="6">
        <v>2492.46871316</v>
      </c>
      <c r="E20" s="25">
        <f t="shared" si="3"/>
        <v>8655.9992795</v>
      </c>
      <c r="F20" s="6">
        <v>2825.9940078000004</v>
      </c>
      <c r="G20" s="6">
        <v>3297.6808479799997</v>
      </c>
      <c r="H20" s="6">
        <v>3315.32813505</v>
      </c>
      <c r="I20" s="25">
        <f t="shared" si="0"/>
        <v>9439.00299083</v>
      </c>
      <c r="J20" s="6">
        <v>2920.9846888800002</v>
      </c>
      <c r="K20" s="6">
        <v>2980.98462124</v>
      </c>
      <c r="L20" s="6">
        <v>3143.89222991</v>
      </c>
      <c r="M20" s="25">
        <f t="shared" si="1"/>
        <v>9045.86154003</v>
      </c>
      <c r="N20" s="6">
        <v>2652.97357108</v>
      </c>
      <c r="O20" s="6">
        <v>2584.5014060099998</v>
      </c>
      <c r="P20" s="6">
        <v>3237.424878186417</v>
      </c>
      <c r="Q20" s="25">
        <f t="shared" si="2"/>
        <v>8474.899855276417</v>
      </c>
    </row>
    <row r="21" spans="1:17" ht="12.75">
      <c r="A21" s="9" t="s">
        <v>14</v>
      </c>
      <c r="B21" s="8">
        <f>B19+B20</f>
        <v>20805.091229020003</v>
      </c>
      <c r="C21" s="8">
        <f aca="true" t="shared" si="5" ref="C21:Q21">C19+C20</f>
        <v>21803.28942424</v>
      </c>
      <c r="D21" s="8">
        <f t="shared" si="5"/>
        <v>20167.102869920003</v>
      </c>
      <c r="E21" s="8">
        <f t="shared" si="5"/>
        <v>62775.48352318001</v>
      </c>
      <c r="F21" s="8">
        <f t="shared" si="5"/>
        <v>20652.20724612</v>
      </c>
      <c r="G21" s="8">
        <f t="shared" si="5"/>
        <v>23085.84507334</v>
      </c>
      <c r="H21" s="8">
        <f t="shared" si="5"/>
        <v>25751.434145649997</v>
      </c>
      <c r="I21" s="8">
        <f t="shared" si="5"/>
        <v>69489.48646511</v>
      </c>
      <c r="J21" s="8">
        <f t="shared" si="5"/>
        <v>22394.29042472</v>
      </c>
      <c r="K21" s="8">
        <f t="shared" si="5"/>
        <v>21860.2527995</v>
      </c>
      <c r="L21" s="8">
        <f t="shared" si="5"/>
        <v>26355.07056933</v>
      </c>
      <c r="M21" s="8">
        <f t="shared" si="5"/>
        <v>70609.61379355</v>
      </c>
      <c r="N21" s="8">
        <f t="shared" si="5"/>
        <v>19595.247872860004</v>
      </c>
      <c r="O21" s="8">
        <f>O19+O20</f>
        <v>25623.82658055</v>
      </c>
      <c r="P21" s="8">
        <f t="shared" si="5"/>
        <v>25415.17016790835</v>
      </c>
      <c r="Q21" s="8">
        <f t="shared" si="5"/>
        <v>70634.24462131836</v>
      </c>
    </row>
    <row r="22" spans="1:17" ht="12.75">
      <c r="A22" s="9" t="s">
        <v>131</v>
      </c>
      <c r="B22" s="8">
        <f>B18+B21</f>
        <v>35464.59006582301</v>
      </c>
      <c r="C22" s="8">
        <f aca="true" t="shared" si="6" ref="C22:Q22">C18+C21</f>
        <v>34853.140915899996</v>
      </c>
      <c r="D22" s="8">
        <f t="shared" si="6"/>
        <v>45234.317340370006</v>
      </c>
      <c r="E22" s="8">
        <f t="shared" si="6"/>
        <v>115552.048322093</v>
      </c>
      <c r="F22" s="8">
        <f t="shared" si="6"/>
        <v>34786.88373248</v>
      </c>
      <c r="G22" s="8">
        <f t="shared" si="6"/>
        <v>34693.723</v>
      </c>
      <c r="H22" s="8">
        <f t="shared" si="6"/>
        <v>59150.83005894999</v>
      </c>
      <c r="I22" s="8">
        <f t="shared" si="6"/>
        <v>128631.43679143001</v>
      </c>
      <c r="J22" s="8">
        <f t="shared" si="6"/>
        <v>34447.68083926</v>
      </c>
      <c r="K22" s="8">
        <f t="shared" si="6"/>
        <v>31731.517394249997</v>
      </c>
      <c r="L22" s="8">
        <f t="shared" si="6"/>
        <v>57453.030767660006</v>
      </c>
      <c r="M22" s="8">
        <f t="shared" si="6"/>
        <v>123632.22900117001</v>
      </c>
      <c r="N22" s="8">
        <f t="shared" si="6"/>
        <v>32416.269804990006</v>
      </c>
      <c r="O22" s="8">
        <f>O18+O21</f>
        <v>41798.66345465</v>
      </c>
      <c r="P22" s="8">
        <f t="shared" si="6"/>
        <v>54451.89309323</v>
      </c>
      <c r="Q22" s="8">
        <f t="shared" si="6"/>
        <v>128666.82635287</v>
      </c>
    </row>
    <row r="23" spans="1:19" ht="12.75">
      <c r="A23" s="5" t="s">
        <v>18</v>
      </c>
      <c r="B23" s="6">
        <v>987.7319486000001</v>
      </c>
      <c r="C23" s="6">
        <v>1066.77824018</v>
      </c>
      <c r="D23" s="6">
        <v>830.8229043866667</v>
      </c>
      <c r="E23" s="25">
        <f t="shared" si="3"/>
        <v>2885.333093166667</v>
      </c>
      <c r="F23" s="6">
        <v>941.9980026000002</v>
      </c>
      <c r="G23" s="6">
        <v>1099.2269493266665</v>
      </c>
      <c r="H23" s="6">
        <v>1105.10937835</v>
      </c>
      <c r="I23" s="25">
        <f>SUM(F23:H23)</f>
        <v>3146.3343302766666</v>
      </c>
      <c r="J23" s="6">
        <v>973.6615629600001</v>
      </c>
      <c r="K23" s="6">
        <v>993.6615404133332</v>
      </c>
      <c r="L23" s="6">
        <v>1047.9640766366667</v>
      </c>
      <c r="M23" s="25">
        <f>SUM(J23:L23)</f>
        <v>3015.28718001</v>
      </c>
      <c r="N23" s="6">
        <v>884.3245236933334</v>
      </c>
      <c r="O23" s="6">
        <v>861.5004686699999</v>
      </c>
      <c r="P23" s="6">
        <v>1079.141626062139</v>
      </c>
      <c r="Q23" s="25">
        <f>SUM(N23:P23)</f>
        <v>2824.9666184254725</v>
      </c>
      <c r="S23" s="42"/>
    </row>
    <row r="24" spans="1:17" ht="12.75">
      <c r="A24" s="9" t="s">
        <v>130</v>
      </c>
      <c r="B24" s="8">
        <f>B22-B23</f>
        <v>34476.85811722301</v>
      </c>
      <c r="C24" s="8">
        <f aca="true" t="shared" si="7" ref="C24:Q24">C22-C23</f>
        <v>33786.362675719996</v>
      </c>
      <c r="D24" s="8">
        <f t="shared" si="7"/>
        <v>44403.49443598334</v>
      </c>
      <c r="E24" s="8">
        <f t="shared" si="7"/>
        <v>112666.71522892633</v>
      </c>
      <c r="F24" s="8">
        <f t="shared" si="7"/>
        <v>33844.88572988</v>
      </c>
      <c r="G24" s="8">
        <f t="shared" si="7"/>
        <v>33594.49605067333</v>
      </c>
      <c r="H24" s="8">
        <f t="shared" si="7"/>
        <v>58045.72068059999</v>
      </c>
      <c r="I24" s="8">
        <f t="shared" si="7"/>
        <v>125485.10246115334</v>
      </c>
      <c r="J24" s="8">
        <f t="shared" si="7"/>
        <v>33474.0192763</v>
      </c>
      <c r="K24" s="8">
        <f t="shared" si="7"/>
        <v>30737.855853836663</v>
      </c>
      <c r="L24" s="8">
        <f t="shared" si="7"/>
        <v>56405.06669102334</v>
      </c>
      <c r="M24" s="8">
        <f t="shared" si="7"/>
        <v>120616.94182116001</v>
      </c>
      <c r="N24" s="8">
        <f t="shared" si="7"/>
        <v>31531.945281296674</v>
      </c>
      <c r="O24" s="8">
        <f t="shared" si="7"/>
        <v>40937.16298598</v>
      </c>
      <c r="P24" s="8">
        <f t="shared" si="7"/>
        <v>53372.75146716786</v>
      </c>
      <c r="Q24" s="8">
        <f t="shared" si="7"/>
        <v>125841.85973444453</v>
      </c>
    </row>
    <row r="25" spans="1:16" ht="14.25">
      <c r="A25" s="13" t="s">
        <v>125</v>
      </c>
      <c r="F25" s="1"/>
      <c r="G25" s="1"/>
      <c r="H25" s="1"/>
      <c r="J25" s="1"/>
      <c r="K25" s="1"/>
      <c r="L25" s="1"/>
      <c r="N25" s="1"/>
      <c r="O25" s="1"/>
      <c r="P25" s="1"/>
    </row>
    <row r="26" spans="6:16" ht="12.75">
      <c r="F26" s="1"/>
      <c r="G26" s="1"/>
      <c r="H26" s="1"/>
      <c r="J26" s="1"/>
      <c r="K26" s="1"/>
      <c r="L26" s="1"/>
      <c r="N26" s="1"/>
      <c r="O26" s="1"/>
      <c r="P26" s="1"/>
    </row>
    <row r="27" spans="1:17" ht="15.75">
      <c r="A27" s="10" t="s">
        <v>144</v>
      </c>
      <c r="F27" s="1"/>
      <c r="G27" s="1"/>
      <c r="H27" s="1"/>
      <c r="J27" s="1"/>
      <c r="K27" s="1"/>
      <c r="L27" s="1"/>
      <c r="N27" s="1"/>
      <c r="O27" s="1"/>
      <c r="P27" s="1"/>
      <c r="Q27" s="14" t="s">
        <v>157</v>
      </c>
    </row>
    <row r="28" spans="1:17" ht="12.75">
      <c r="A28" s="48" t="s">
        <v>104</v>
      </c>
      <c r="B28" s="46" t="s">
        <v>152</v>
      </c>
      <c r="C28" s="46"/>
      <c r="D28" s="46"/>
      <c r="E28" s="46"/>
      <c r="F28" s="46" t="s">
        <v>153</v>
      </c>
      <c r="G28" s="46"/>
      <c r="H28" s="46"/>
      <c r="I28" s="46"/>
      <c r="J28" s="46" t="s">
        <v>154</v>
      </c>
      <c r="K28" s="46"/>
      <c r="L28" s="46"/>
      <c r="M28" s="46"/>
      <c r="N28" s="46" t="s">
        <v>155</v>
      </c>
      <c r="O28" s="46"/>
      <c r="P28" s="46"/>
      <c r="Q28" s="46"/>
    </row>
    <row r="29" spans="1:17" ht="12.75">
      <c r="A29" s="48"/>
      <c r="B29" s="2" t="s">
        <v>94</v>
      </c>
      <c r="C29" s="2" t="s">
        <v>98</v>
      </c>
      <c r="D29" s="2" t="s">
        <v>99</v>
      </c>
      <c r="E29" s="2" t="s">
        <v>133</v>
      </c>
      <c r="F29" s="2" t="s">
        <v>134</v>
      </c>
      <c r="G29" s="2" t="s">
        <v>135</v>
      </c>
      <c r="H29" s="2" t="s">
        <v>136</v>
      </c>
      <c r="I29" s="2" t="s">
        <v>133</v>
      </c>
      <c r="J29" s="2" t="s">
        <v>137</v>
      </c>
      <c r="K29" s="2" t="s">
        <v>138</v>
      </c>
      <c r="L29" s="2" t="s">
        <v>139</v>
      </c>
      <c r="M29" s="2" t="s">
        <v>133</v>
      </c>
      <c r="N29" s="2" t="s">
        <v>140</v>
      </c>
      <c r="O29" s="2" t="s">
        <v>141</v>
      </c>
      <c r="P29" s="2" t="s">
        <v>142</v>
      </c>
      <c r="Q29" s="2" t="s">
        <v>133</v>
      </c>
    </row>
    <row r="30" spans="1:17" ht="12.75">
      <c r="A30" s="3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29" t="s">
        <v>44</v>
      </c>
      <c r="B31" s="6">
        <v>0</v>
      </c>
      <c r="C31" s="6">
        <v>0</v>
      </c>
      <c r="D31" s="6">
        <v>0</v>
      </c>
      <c r="E31" s="25">
        <f>SUM(B31:D31)</f>
        <v>0</v>
      </c>
      <c r="F31" s="6">
        <v>0</v>
      </c>
      <c r="G31" s="6">
        <v>0</v>
      </c>
      <c r="H31" s="6">
        <v>0</v>
      </c>
      <c r="I31" s="25">
        <f aca="true" t="shared" si="8" ref="I31:I38">SUM(F31:H31)</f>
        <v>0</v>
      </c>
      <c r="J31" s="6">
        <v>0</v>
      </c>
      <c r="K31" s="6">
        <v>0</v>
      </c>
      <c r="L31" s="6">
        <v>0</v>
      </c>
      <c r="M31" s="25">
        <f aca="true" t="shared" si="9" ref="M31:M38">SUM(J31:L31)</f>
        <v>0</v>
      </c>
      <c r="N31" s="6"/>
      <c r="O31" s="6"/>
      <c r="P31" s="6"/>
      <c r="Q31" s="25">
        <f aca="true" t="shared" si="10" ref="Q31:Q38">SUM(N31:P31)</f>
        <v>0</v>
      </c>
    </row>
    <row r="32" spans="1:17" ht="12.75">
      <c r="A32" s="29" t="s">
        <v>45</v>
      </c>
      <c r="B32" s="6">
        <v>11.694616</v>
      </c>
      <c r="C32" s="6">
        <v>1.135</v>
      </c>
      <c r="D32" s="6">
        <v>5.596346</v>
      </c>
      <c r="E32" s="25">
        <f aca="true" t="shared" si="11" ref="E32:E38">SUM(B32:D32)</f>
        <v>18.425962</v>
      </c>
      <c r="F32" s="6">
        <v>0.2</v>
      </c>
      <c r="G32" s="6">
        <v>0</v>
      </c>
      <c r="H32" s="6">
        <v>0</v>
      </c>
      <c r="I32" s="25">
        <f t="shared" si="8"/>
        <v>0.2</v>
      </c>
      <c r="J32" s="6">
        <v>0</v>
      </c>
      <c r="K32" s="6">
        <v>0</v>
      </c>
      <c r="L32" s="6">
        <v>0</v>
      </c>
      <c r="M32" s="25">
        <f t="shared" si="9"/>
        <v>0</v>
      </c>
      <c r="N32" s="6"/>
      <c r="O32" s="6"/>
      <c r="P32" s="6"/>
      <c r="Q32" s="25">
        <f t="shared" si="10"/>
        <v>0</v>
      </c>
    </row>
    <row r="33" spans="1:17" ht="12.75">
      <c r="A33" s="29" t="s">
        <v>46</v>
      </c>
      <c r="B33" s="6">
        <v>6.251353</v>
      </c>
      <c r="C33" s="6">
        <v>6.160482</v>
      </c>
      <c r="D33" s="6">
        <v>0.116522</v>
      </c>
      <c r="E33" s="25">
        <f t="shared" si="11"/>
        <v>12.528357</v>
      </c>
      <c r="F33" s="6">
        <v>1.062088</v>
      </c>
      <c r="G33" s="6">
        <v>0</v>
      </c>
      <c r="H33" s="6">
        <v>15.319134</v>
      </c>
      <c r="I33" s="25">
        <f t="shared" si="8"/>
        <v>16.381222</v>
      </c>
      <c r="J33" s="6">
        <v>0</v>
      </c>
      <c r="K33" s="6">
        <v>13.906161</v>
      </c>
      <c r="L33" s="6">
        <v>0.578388</v>
      </c>
      <c r="M33" s="25">
        <f t="shared" si="9"/>
        <v>14.484549000000001</v>
      </c>
      <c r="N33" s="6">
        <v>0.126266</v>
      </c>
      <c r="O33" s="6">
        <v>15.52595</v>
      </c>
      <c r="P33" s="6">
        <v>12.267162</v>
      </c>
      <c r="Q33" s="25">
        <f t="shared" si="10"/>
        <v>27.919378000000002</v>
      </c>
    </row>
    <row r="34" spans="1:17" ht="12.75">
      <c r="A34" s="29" t="s">
        <v>47</v>
      </c>
      <c r="B34" s="6">
        <v>354.776333</v>
      </c>
      <c r="C34" s="6">
        <v>178.151811</v>
      </c>
      <c r="D34" s="6">
        <v>322.739638</v>
      </c>
      <c r="E34" s="25">
        <f t="shared" si="11"/>
        <v>855.667782</v>
      </c>
      <c r="F34" s="6">
        <v>261.02364</v>
      </c>
      <c r="G34" s="6">
        <v>305.829828</v>
      </c>
      <c r="H34" s="6">
        <v>308.279941</v>
      </c>
      <c r="I34" s="25">
        <f t="shared" si="8"/>
        <v>875.133409</v>
      </c>
      <c r="J34" s="6">
        <v>259.022746</v>
      </c>
      <c r="K34" s="6">
        <v>335.331352</v>
      </c>
      <c r="L34" s="6">
        <v>339.401413</v>
      </c>
      <c r="M34" s="25">
        <f t="shared" si="9"/>
        <v>933.7555110000001</v>
      </c>
      <c r="N34" s="6">
        <v>450.136588</v>
      </c>
      <c r="O34" s="6">
        <v>584.927567</v>
      </c>
      <c r="P34" s="6">
        <v>552.25625</v>
      </c>
      <c r="Q34" s="25">
        <f t="shared" si="10"/>
        <v>1587.320405</v>
      </c>
    </row>
    <row r="35" spans="1:17" ht="12.75">
      <c r="A35" s="29" t="s">
        <v>48</v>
      </c>
      <c r="B35" s="6">
        <v>1.051646</v>
      </c>
      <c r="C35" s="6">
        <v>1.555714</v>
      </c>
      <c r="D35" s="6">
        <v>14.05605</v>
      </c>
      <c r="E35" s="25">
        <f t="shared" si="11"/>
        <v>16.66341</v>
      </c>
      <c r="F35" s="6">
        <v>1.2850240400000001</v>
      </c>
      <c r="G35" s="6">
        <v>3</v>
      </c>
      <c r="H35" s="6">
        <v>5.546869</v>
      </c>
      <c r="I35" s="25">
        <f t="shared" si="8"/>
        <v>9.83189304</v>
      </c>
      <c r="J35" s="6">
        <v>0</v>
      </c>
      <c r="K35" s="6">
        <v>0</v>
      </c>
      <c r="L35" s="6">
        <v>1.4</v>
      </c>
      <c r="M35" s="25">
        <f t="shared" si="9"/>
        <v>1.4</v>
      </c>
      <c r="N35" s="6">
        <v>0</v>
      </c>
      <c r="O35" s="6">
        <v>0</v>
      </c>
      <c r="P35" s="6">
        <v>1.3456</v>
      </c>
      <c r="Q35" s="25">
        <f t="shared" si="10"/>
        <v>1.3456</v>
      </c>
    </row>
    <row r="36" spans="1:17" ht="12.75">
      <c r="A36" s="29" t="s">
        <v>49</v>
      </c>
      <c r="B36" s="6">
        <v>14.297085</v>
      </c>
      <c r="C36" s="6">
        <v>0</v>
      </c>
      <c r="D36" s="6">
        <v>0.386007</v>
      </c>
      <c r="E36" s="25">
        <f t="shared" si="11"/>
        <v>14.683091999999998</v>
      </c>
      <c r="F36" s="6">
        <v>0.19105</v>
      </c>
      <c r="G36" s="6">
        <v>0</v>
      </c>
      <c r="H36" s="6">
        <v>3.75984</v>
      </c>
      <c r="I36" s="25">
        <f t="shared" si="8"/>
        <v>3.9508900000000002</v>
      </c>
      <c r="J36" s="6">
        <v>9.915311</v>
      </c>
      <c r="K36" s="6">
        <v>6.817889</v>
      </c>
      <c r="L36" s="6">
        <v>1.034232</v>
      </c>
      <c r="M36" s="25">
        <f t="shared" si="9"/>
        <v>17.767432</v>
      </c>
      <c r="N36" s="6">
        <v>19.404331</v>
      </c>
      <c r="O36" s="6">
        <v>0.684852</v>
      </c>
      <c r="P36" s="6">
        <v>0</v>
      </c>
      <c r="Q36" s="25">
        <f t="shared" si="10"/>
        <v>20.089183</v>
      </c>
    </row>
    <row r="37" spans="1:17" ht="12.75">
      <c r="A37" s="29" t="s">
        <v>50</v>
      </c>
      <c r="B37" s="6">
        <v>0</v>
      </c>
      <c r="C37" s="6">
        <v>0</v>
      </c>
      <c r="D37" s="6">
        <v>0</v>
      </c>
      <c r="E37" s="25">
        <f t="shared" si="11"/>
        <v>0</v>
      </c>
      <c r="F37" s="6">
        <v>0</v>
      </c>
      <c r="G37" s="6">
        <v>0</v>
      </c>
      <c r="H37" s="6">
        <v>0</v>
      </c>
      <c r="I37" s="25">
        <f t="shared" si="8"/>
        <v>0</v>
      </c>
      <c r="J37" s="6">
        <v>0</v>
      </c>
      <c r="K37" s="6">
        <v>0</v>
      </c>
      <c r="L37" s="6">
        <v>0</v>
      </c>
      <c r="M37" s="25">
        <f t="shared" si="9"/>
        <v>0</v>
      </c>
      <c r="N37" s="6">
        <v>0</v>
      </c>
      <c r="O37" s="6">
        <v>0</v>
      </c>
      <c r="P37" s="6">
        <v>0</v>
      </c>
      <c r="Q37" s="25">
        <f t="shared" si="10"/>
        <v>0</v>
      </c>
    </row>
    <row r="38" spans="1:17" ht="12.75">
      <c r="A38" s="29" t="s">
        <v>51</v>
      </c>
      <c r="B38" s="6">
        <v>0.979695999999981</v>
      </c>
      <c r="C38" s="6">
        <v>60.84049699999999</v>
      </c>
      <c r="D38" s="6">
        <v>57.16966542000004</v>
      </c>
      <c r="E38" s="25">
        <f t="shared" si="11"/>
        <v>118.98985842000002</v>
      </c>
      <c r="F38" s="6">
        <v>4.2669540000000135</v>
      </c>
      <c r="G38" s="6">
        <v>7.519155999999953</v>
      </c>
      <c r="H38" s="6">
        <v>28.267109999999956</v>
      </c>
      <c r="I38" s="25">
        <f t="shared" si="8"/>
        <v>40.053219999999925</v>
      </c>
      <c r="J38" s="6">
        <v>1.0348899999999919</v>
      </c>
      <c r="K38" s="6">
        <v>4.910272</v>
      </c>
      <c r="L38" s="6">
        <v>4.150993999999977</v>
      </c>
      <c r="M38" s="25">
        <f t="shared" si="9"/>
        <v>10.096155999999969</v>
      </c>
      <c r="N38" s="6">
        <v>3.129112999999948</v>
      </c>
      <c r="O38" s="6">
        <v>91.38089800000009</v>
      </c>
      <c r="P38" s="6">
        <v>121.34902299999997</v>
      </c>
      <c r="Q38" s="25">
        <f t="shared" si="10"/>
        <v>215.859034</v>
      </c>
    </row>
    <row r="39" spans="1:17" ht="12.75">
      <c r="A39" s="30" t="s">
        <v>52</v>
      </c>
      <c r="B39" s="8">
        <f>SUM(B31:B38)</f>
        <v>389.050729</v>
      </c>
      <c r="C39" s="8">
        <f aca="true" t="shared" si="12" ref="C39:Q39">SUM(C31:C38)</f>
        <v>247.843504</v>
      </c>
      <c r="D39" s="8">
        <f t="shared" si="12"/>
        <v>400.0642284200001</v>
      </c>
      <c r="E39" s="8">
        <f t="shared" si="12"/>
        <v>1036.9584614199998</v>
      </c>
      <c r="F39" s="8">
        <f t="shared" si="12"/>
        <v>268.02875604</v>
      </c>
      <c r="G39" s="8">
        <f t="shared" si="12"/>
        <v>316.348984</v>
      </c>
      <c r="H39" s="8">
        <f t="shared" si="12"/>
        <v>361.172894</v>
      </c>
      <c r="I39" s="8">
        <f t="shared" si="12"/>
        <v>945.5506340399999</v>
      </c>
      <c r="J39" s="8">
        <f t="shared" si="12"/>
        <v>269.972947</v>
      </c>
      <c r="K39" s="8">
        <f t="shared" si="12"/>
        <v>360.965674</v>
      </c>
      <c r="L39" s="8">
        <f t="shared" si="12"/>
        <v>346.56502699999993</v>
      </c>
      <c r="M39" s="8">
        <f t="shared" si="12"/>
        <v>977.503648</v>
      </c>
      <c r="N39" s="8">
        <f t="shared" si="12"/>
        <v>472.796298</v>
      </c>
      <c r="O39" s="8">
        <f t="shared" si="12"/>
        <v>692.519267</v>
      </c>
      <c r="P39" s="8">
        <f t="shared" si="12"/>
        <v>687.218035</v>
      </c>
      <c r="Q39" s="8">
        <f t="shared" si="12"/>
        <v>1852.5336000000002</v>
      </c>
    </row>
    <row r="40" spans="1:17" ht="12.75">
      <c r="A40" s="31" t="s">
        <v>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29" t="s">
        <v>54</v>
      </c>
      <c r="B41" s="6">
        <v>65.052915</v>
      </c>
      <c r="C41" s="6">
        <v>117.2142199</v>
      </c>
      <c r="D41" s="6">
        <v>64.6963533</v>
      </c>
      <c r="E41" s="25">
        <f>SUM(B41:D41)</f>
        <v>246.9634882</v>
      </c>
      <c r="F41" s="6">
        <v>60.562298950000006</v>
      </c>
      <c r="G41" s="6">
        <v>71.74932603999999</v>
      </c>
      <c r="H41" s="6">
        <v>16.04352705</v>
      </c>
      <c r="I41" s="25">
        <f aca="true" t="shared" si="13" ref="I41:I49">SUM(F41:H41)</f>
        <v>148.35515203999998</v>
      </c>
      <c r="J41" s="6">
        <v>725.05027625</v>
      </c>
      <c r="K41" s="6">
        <v>348.308714</v>
      </c>
      <c r="L41" s="6">
        <v>364.50747745</v>
      </c>
      <c r="M41" s="25">
        <f aca="true" t="shared" si="14" ref="M41:M49">SUM(J41:L41)</f>
        <v>1437.8664677000002</v>
      </c>
      <c r="N41" s="6">
        <v>24.421407</v>
      </c>
      <c r="O41" s="6">
        <v>344.02285181999997</v>
      </c>
      <c r="P41" s="6">
        <v>454.01641718</v>
      </c>
      <c r="Q41" s="25">
        <f aca="true" t="shared" si="15" ref="Q41:Q49">SUM(N41:P41)</f>
        <v>822.4606759999999</v>
      </c>
    </row>
    <row r="42" spans="1:17" ht="12.75">
      <c r="A42" s="29" t="s">
        <v>44</v>
      </c>
      <c r="B42" s="6">
        <v>14.71829</v>
      </c>
      <c r="C42" s="6">
        <v>10.264195</v>
      </c>
      <c r="D42" s="6">
        <v>6.470809</v>
      </c>
      <c r="E42" s="25">
        <f aca="true" t="shared" si="16" ref="E42:E62">SUM(B42:D42)</f>
        <v>31.453294</v>
      </c>
      <c r="F42" s="6">
        <v>3.29267765</v>
      </c>
      <c r="G42" s="6">
        <v>52.285914</v>
      </c>
      <c r="H42" s="6">
        <v>2.559617</v>
      </c>
      <c r="I42" s="25">
        <f t="shared" si="13"/>
        <v>58.13820865</v>
      </c>
      <c r="J42" s="6">
        <v>2.414721</v>
      </c>
      <c r="K42" s="6">
        <v>6.4946</v>
      </c>
      <c r="L42" s="6">
        <v>20.2108317</v>
      </c>
      <c r="M42" s="25">
        <f t="shared" si="14"/>
        <v>29.1201527</v>
      </c>
      <c r="N42" s="6">
        <v>12.894665</v>
      </c>
      <c r="O42" s="6">
        <v>2.073709</v>
      </c>
      <c r="P42" s="6">
        <v>1.297103</v>
      </c>
      <c r="Q42" s="25">
        <f t="shared" si="15"/>
        <v>16.265477</v>
      </c>
    </row>
    <row r="43" spans="1:17" ht="12.75">
      <c r="A43" s="29" t="s">
        <v>45</v>
      </c>
      <c r="B43" s="6">
        <v>10.222581</v>
      </c>
      <c r="C43" s="6">
        <v>0</v>
      </c>
      <c r="D43" s="6">
        <v>0</v>
      </c>
      <c r="E43" s="25">
        <f t="shared" si="16"/>
        <v>10.222581</v>
      </c>
      <c r="F43" s="6">
        <v>0.507549</v>
      </c>
      <c r="G43" s="6">
        <v>1.340503</v>
      </c>
      <c r="H43" s="6">
        <v>3.626071</v>
      </c>
      <c r="I43" s="25">
        <f t="shared" si="13"/>
        <v>5.4741230000000005</v>
      </c>
      <c r="J43" s="6">
        <v>5.717166</v>
      </c>
      <c r="K43" s="6">
        <v>19.78974809</v>
      </c>
      <c r="L43" s="6">
        <v>0</v>
      </c>
      <c r="M43" s="25">
        <f t="shared" si="14"/>
        <v>25.50691409</v>
      </c>
      <c r="N43" s="6">
        <v>49.714028</v>
      </c>
      <c r="O43" s="6">
        <v>78.20827</v>
      </c>
      <c r="P43" s="6">
        <v>32.759055</v>
      </c>
      <c r="Q43" s="25">
        <f t="shared" si="15"/>
        <v>160.681353</v>
      </c>
    </row>
    <row r="44" spans="1:17" ht="12.75">
      <c r="A44" s="29" t="s">
        <v>55</v>
      </c>
      <c r="B44" s="6">
        <v>87.3945542</v>
      </c>
      <c r="C44" s="6">
        <v>67.818194</v>
      </c>
      <c r="D44" s="6">
        <v>93.78440237999999</v>
      </c>
      <c r="E44" s="25">
        <f t="shared" si="16"/>
        <v>248.99715058</v>
      </c>
      <c r="F44" s="6">
        <v>156.555241</v>
      </c>
      <c r="G44" s="6">
        <v>69.446483</v>
      </c>
      <c r="H44" s="6">
        <v>65.7163684</v>
      </c>
      <c r="I44" s="25">
        <f t="shared" si="13"/>
        <v>291.7180924</v>
      </c>
      <c r="J44" s="6">
        <v>74.448483</v>
      </c>
      <c r="K44" s="6">
        <v>46.239568</v>
      </c>
      <c r="L44" s="6">
        <v>37.499750399999996</v>
      </c>
      <c r="M44" s="25">
        <f t="shared" si="14"/>
        <v>158.1878014</v>
      </c>
      <c r="N44" s="6">
        <v>64.25079264</v>
      </c>
      <c r="O44" s="6">
        <v>60.49489984</v>
      </c>
      <c r="P44" s="6">
        <v>48.15454895</v>
      </c>
      <c r="Q44" s="25">
        <f t="shared" si="15"/>
        <v>172.90024143</v>
      </c>
    </row>
    <row r="45" spans="1:17" ht="12.75">
      <c r="A45" s="29" t="s">
        <v>46</v>
      </c>
      <c r="B45" s="6">
        <v>4.272928</v>
      </c>
      <c r="C45" s="6">
        <v>2.821734</v>
      </c>
      <c r="D45" s="6">
        <v>21.0471991</v>
      </c>
      <c r="E45" s="25">
        <f t="shared" si="16"/>
        <v>28.1418611</v>
      </c>
      <c r="F45" s="6">
        <v>31.831003</v>
      </c>
      <c r="G45" s="6">
        <v>61.499283</v>
      </c>
      <c r="H45" s="6">
        <v>30.927535</v>
      </c>
      <c r="I45" s="25">
        <f t="shared" si="13"/>
        <v>124.257821</v>
      </c>
      <c r="J45" s="6">
        <v>22.717677</v>
      </c>
      <c r="K45" s="6">
        <v>24.72674</v>
      </c>
      <c r="L45" s="6">
        <v>46.74365745</v>
      </c>
      <c r="M45" s="25">
        <f t="shared" si="14"/>
        <v>94.18807445</v>
      </c>
      <c r="N45" s="6">
        <v>19.7381387</v>
      </c>
      <c r="O45" s="6">
        <v>9.79084065</v>
      </c>
      <c r="P45" s="6">
        <v>48.159418</v>
      </c>
      <c r="Q45" s="25">
        <f t="shared" si="15"/>
        <v>77.68839735</v>
      </c>
    </row>
    <row r="46" spans="1:17" ht="12.75">
      <c r="A46" s="29" t="s">
        <v>56</v>
      </c>
      <c r="B46" s="6">
        <v>0</v>
      </c>
      <c r="C46" s="6">
        <v>0.165806</v>
      </c>
      <c r="D46" s="6">
        <v>0.0148455</v>
      </c>
      <c r="E46" s="25">
        <f t="shared" si="16"/>
        <v>0.18065150000000002</v>
      </c>
      <c r="F46" s="6">
        <v>3.137423</v>
      </c>
      <c r="G46" s="6">
        <v>0</v>
      </c>
      <c r="H46" s="6">
        <v>6.173607</v>
      </c>
      <c r="I46" s="25">
        <f t="shared" si="13"/>
        <v>9.311029999999999</v>
      </c>
      <c r="J46" s="6">
        <v>21.914152</v>
      </c>
      <c r="K46" s="6">
        <v>3.756562</v>
      </c>
      <c r="L46" s="6">
        <v>7.379743</v>
      </c>
      <c r="M46" s="25">
        <f t="shared" si="14"/>
        <v>33.050457</v>
      </c>
      <c r="N46" s="6">
        <v>14.068457</v>
      </c>
      <c r="O46" s="6">
        <v>17.960874</v>
      </c>
      <c r="P46" s="6">
        <v>5.736002</v>
      </c>
      <c r="Q46" s="25">
        <f t="shared" si="15"/>
        <v>37.765333</v>
      </c>
    </row>
    <row r="47" spans="1:17" ht="12.75">
      <c r="A47" s="29" t="s">
        <v>47</v>
      </c>
      <c r="B47" s="6">
        <v>186.38654024</v>
      </c>
      <c r="C47" s="6">
        <v>59.21022</v>
      </c>
      <c r="D47" s="6">
        <v>43.656985</v>
      </c>
      <c r="E47" s="25">
        <f t="shared" si="16"/>
        <v>289.25374524</v>
      </c>
      <c r="F47" s="6">
        <v>62.972146</v>
      </c>
      <c r="G47" s="6">
        <v>33.637023</v>
      </c>
      <c r="H47" s="6">
        <v>95.936891</v>
      </c>
      <c r="I47" s="25">
        <f t="shared" si="13"/>
        <v>192.54606</v>
      </c>
      <c r="J47" s="6">
        <v>57.663327200000005</v>
      </c>
      <c r="K47" s="6">
        <v>92.057761</v>
      </c>
      <c r="L47" s="6">
        <v>40.455769</v>
      </c>
      <c r="M47" s="25">
        <f t="shared" si="14"/>
        <v>190.1768572</v>
      </c>
      <c r="N47" s="6">
        <v>115.26876212</v>
      </c>
      <c r="O47" s="6">
        <v>123.01946</v>
      </c>
      <c r="P47" s="6">
        <v>170.307801</v>
      </c>
      <c r="Q47" s="25">
        <f t="shared" si="15"/>
        <v>408.59602312000004</v>
      </c>
    </row>
    <row r="48" spans="1:17" ht="12.75">
      <c r="A48" s="29" t="s">
        <v>57</v>
      </c>
      <c r="B48" s="6">
        <v>10.49551</v>
      </c>
      <c r="C48" s="6">
        <v>0</v>
      </c>
      <c r="D48" s="6">
        <v>30.153655</v>
      </c>
      <c r="E48" s="25">
        <f t="shared" si="16"/>
        <v>40.649164999999996</v>
      </c>
      <c r="F48" s="6">
        <v>1.584952</v>
      </c>
      <c r="G48" s="6">
        <v>105.420365</v>
      </c>
      <c r="H48" s="6">
        <v>19.416325</v>
      </c>
      <c r="I48" s="25">
        <f t="shared" si="13"/>
        <v>126.421642</v>
      </c>
      <c r="J48" s="6">
        <v>0</v>
      </c>
      <c r="K48" s="6">
        <v>0.15</v>
      </c>
      <c r="L48" s="6">
        <v>10.041414</v>
      </c>
      <c r="M48" s="25">
        <f t="shared" si="14"/>
        <v>10.191414</v>
      </c>
      <c r="N48" s="6">
        <v>8.321186</v>
      </c>
      <c r="O48" s="6">
        <v>5.978947</v>
      </c>
      <c r="P48" s="6">
        <v>2.033561</v>
      </c>
      <c r="Q48" s="25">
        <f t="shared" si="15"/>
        <v>16.333694</v>
      </c>
    </row>
    <row r="49" spans="1:17" ht="12.75">
      <c r="A49" s="29" t="s">
        <v>58</v>
      </c>
      <c r="B49" s="6">
        <v>14611.904522313296</v>
      </c>
      <c r="C49" s="6">
        <v>14341.455222539998</v>
      </c>
      <c r="D49" s="27">
        <v>16252.917632090002</v>
      </c>
      <c r="E49" s="32">
        <f>SUM(B49:D49)</f>
        <v>45206.2773769433</v>
      </c>
      <c r="F49" s="6">
        <v>18489.932797089998</v>
      </c>
      <c r="G49" s="6">
        <v>16488.307524509997</v>
      </c>
      <c r="H49" s="27">
        <v>20216.509207963005</v>
      </c>
      <c r="I49" s="32">
        <f t="shared" si="13"/>
        <v>55194.749529563</v>
      </c>
      <c r="J49" s="6">
        <v>16655.316231759996</v>
      </c>
      <c r="K49" s="6">
        <v>15113.695421979999</v>
      </c>
      <c r="L49" s="27">
        <v>14426.341886239996</v>
      </c>
      <c r="M49" s="32">
        <f t="shared" si="14"/>
        <v>46195.35353997999</v>
      </c>
      <c r="N49" s="6">
        <v>16480.074523969997</v>
      </c>
      <c r="O49" s="6">
        <v>14953.171438811243</v>
      </c>
      <c r="P49" s="27">
        <v>16637.03383706964</v>
      </c>
      <c r="Q49" s="32">
        <f t="shared" si="15"/>
        <v>48070.27979985088</v>
      </c>
    </row>
    <row r="50" spans="1:17" ht="12.75">
      <c r="A50" s="30" t="s">
        <v>52</v>
      </c>
      <c r="B50" s="8">
        <f>SUM(B41:B49)</f>
        <v>14990.447840753297</v>
      </c>
      <c r="C50" s="8">
        <f aca="true" t="shared" si="17" ref="C50:Q50">SUM(C41:C49)</f>
        <v>14598.949591439998</v>
      </c>
      <c r="D50" s="8">
        <f t="shared" si="17"/>
        <v>16512.741881370002</v>
      </c>
      <c r="E50" s="8">
        <f t="shared" si="17"/>
        <v>46102.1393135633</v>
      </c>
      <c r="F50" s="8">
        <f t="shared" si="17"/>
        <v>18810.376087689998</v>
      </c>
      <c r="G50" s="8">
        <f t="shared" si="17"/>
        <v>16883.686421549995</v>
      </c>
      <c r="H50" s="8">
        <f t="shared" si="17"/>
        <v>20456.909149413004</v>
      </c>
      <c r="I50" s="8">
        <f t="shared" si="17"/>
        <v>56150.971658653</v>
      </c>
      <c r="J50" s="8">
        <f t="shared" si="17"/>
        <v>17565.242034209998</v>
      </c>
      <c r="K50" s="8">
        <f t="shared" si="17"/>
        <v>15655.219115069998</v>
      </c>
      <c r="L50" s="8">
        <f t="shared" si="17"/>
        <v>14953.180529239995</v>
      </c>
      <c r="M50" s="8">
        <f t="shared" si="17"/>
        <v>48173.64167851999</v>
      </c>
      <c r="N50" s="8">
        <f t="shared" si="17"/>
        <v>16788.751960429996</v>
      </c>
      <c r="O50" s="8">
        <f t="shared" si="17"/>
        <v>15594.721291121243</v>
      </c>
      <c r="P50" s="8">
        <f t="shared" si="17"/>
        <v>17399.49774319964</v>
      </c>
      <c r="Q50" s="8">
        <f t="shared" si="17"/>
        <v>49782.97099475088</v>
      </c>
    </row>
    <row r="51" spans="1:17" ht="12.75">
      <c r="A51" s="29" t="s">
        <v>59</v>
      </c>
      <c r="B51" s="6">
        <v>0.80925</v>
      </c>
      <c r="C51" s="6">
        <v>0</v>
      </c>
      <c r="D51" s="6">
        <v>0</v>
      </c>
      <c r="E51" s="25">
        <f t="shared" si="16"/>
        <v>0.80925</v>
      </c>
      <c r="F51" s="6">
        <v>0</v>
      </c>
      <c r="G51" s="6">
        <v>0</v>
      </c>
      <c r="H51" s="6">
        <v>0</v>
      </c>
      <c r="I51" s="25">
        <f aca="true" t="shared" si="18" ref="I51:I56">SUM(F51:H51)</f>
        <v>0</v>
      </c>
      <c r="J51" s="6">
        <v>0</v>
      </c>
      <c r="K51" s="6">
        <v>0</v>
      </c>
      <c r="L51" s="6">
        <v>0</v>
      </c>
      <c r="M51" s="25">
        <f aca="true" t="shared" si="19" ref="M51:M56">SUM(J51:L51)</f>
        <v>0</v>
      </c>
      <c r="N51" s="6">
        <v>1.566644</v>
      </c>
      <c r="O51" s="6">
        <v>0.82</v>
      </c>
      <c r="P51" s="6">
        <v>15.7425598</v>
      </c>
      <c r="Q51" s="25">
        <f aca="true" t="shared" si="20" ref="Q51:Q56">SUM(N51:P51)</f>
        <v>18.1292038</v>
      </c>
    </row>
    <row r="52" spans="1:17" ht="12.75">
      <c r="A52" s="29" t="s">
        <v>60</v>
      </c>
      <c r="B52" s="6">
        <v>1225.6259715</v>
      </c>
      <c r="C52" s="6">
        <v>1364.5705105900001</v>
      </c>
      <c r="D52" s="6">
        <v>1562.7722516600002</v>
      </c>
      <c r="E52" s="25">
        <f t="shared" si="16"/>
        <v>4152.96873375</v>
      </c>
      <c r="F52" s="6">
        <v>3432.4633985100004</v>
      </c>
      <c r="G52" s="6">
        <v>1744.0062913299998</v>
      </c>
      <c r="H52" s="6">
        <v>1562.286424</v>
      </c>
      <c r="I52" s="25">
        <f t="shared" si="18"/>
        <v>6738.75611384</v>
      </c>
      <c r="J52" s="6">
        <v>2104.39263</v>
      </c>
      <c r="K52" s="6">
        <v>1796.8149928899998</v>
      </c>
      <c r="L52" s="6">
        <v>1473.7219954</v>
      </c>
      <c r="M52" s="25">
        <f t="shared" si="19"/>
        <v>5374.92961829</v>
      </c>
      <c r="N52" s="6">
        <v>1454.642948</v>
      </c>
      <c r="O52" s="6">
        <v>1612.8395785</v>
      </c>
      <c r="P52" s="6">
        <v>1727.2979663499998</v>
      </c>
      <c r="Q52" s="25">
        <f t="shared" si="20"/>
        <v>4794.78049285</v>
      </c>
    </row>
    <row r="53" spans="1:17" ht="12.75">
      <c r="A53" s="29" t="s">
        <v>61</v>
      </c>
      <c r="B53" s="6">
        <v>6515.226092300001</v>
      </c>
      <c r="C53" s="6">
        <v>6960.171323030001</v>
      </c>
      <c r="D53" s="6">
        <v>5427.30984747</v>
      </c>
      <c r="E53" s="25">
        <f t="shared" si="16"/>
        <v>18902.707262800002</v>
      </c>
      <c r="F53" s="6">
        <v>5445.16188749</v>
      </c>
      <c r="G53" s="6">
        <v>5190.41037882</v>
      </c>
      <c r="H53" s="6">
        <v>5643.565350399999</v>
      </c>
      <c r="I53" s="25">
        <f t="shared" si="18"/>
        <v>16279.137616709999</v>
      </c>
      <c r="J53" s="6">
        <v>5091.105958690001</v>
      </c>
      <c r="K53" s="6">
        <v>5114.76001041</v>
      </c>
      <c r="L53" s="6">
        <v>5765.75175692</v>
      </c>
      <c r="M53" s="25">
        <f t="shared" si="19"/>
        <v>15971.617726020002</v>
      </c>
      <c r="N53" s="6">
        <v>5030.09249296</v>
      </c>
      <c r="O53" s="6">
        <v>6225.322606780001</v>
      </c>
      <c r="P53" s="6">
        <v>7114.440365652858</v>
      </c>
      <c r="Q53" s="25">
        <f t="shared" si="20"/>
        <v>18369.85546539286</v>
      </c>
    </row>
    <row r="54" spans="1:17" ht="12.75">
      <c r="A54" s="29" t="s">
        <v>62</v>
      </c>
      <c r="B54" s="6">
        <v>302.95641335000005</v>
      </c>
      <c r="C54" s="6">
        <v>150.44400687</v>
      </c>
      <c r="D54" s="6">
        <v>249.78049697999998</v>
      </c>
      <c r="E54" s="25">
        <f t="shared" si="16"/>
        <v>703.1809172000001</v>
      </c>
      <c r="F54" s="6">
        <v>244.60556458999997</v>
      </c>
      <c r="G54" s="6">
        <v>245.89608357999998</v>
      </c>
      <c r="H54" s="6">
        <v>358.34134752999995</v>
      </c>
      <c r="I54" s="25">
        <f t="shared" si="18"/>
        <v>848.8429956999998</v>
      </c>
      <c r="J54" s="6">
        <v>433.67871473</v>
      </c>
      <c r="K54" s="6">
        <v>891.7357703300002</v>
      </c>
      <c r="L54" s="6">
        <v>308.13089709999997</v>
      </c>
      <c r="M54" s="25">
        <f t="shared" si="19"/>
        <v>1633.54538216</v>
      </c>
      <c r="N54" s="6">
        <v>251.32651678999997</v>
      </c>
      <c r="O54" s="6">
        <v>236.75239779999998</v>
      </c>
      <c r="P54" s="6">
        <v>214.83021740750365</v>
      </c>
      <c r="Q54" s="25">
        <f t="shared" si="20"/>
        <v>702.9091319975037</v>
      </c>
    </row>
    <row r="55" spans="1:17" ht="12.75">
      <c r="A55" s="30" t="s">
        <v>63</v>
      </c>
      <c r="B55" s="8">
        <f>SUM(B51:B54)</f>
        <v>8044.617727150001</v>
      </c>
      <c r="C55" s="8">
        <f aca="true" t="shared" si="21" ref="C55:Q55">SUM(C51:C54)</f>
        <v>8475.185840490001</v>
      </c>
      <c r="D55" s="8">
        <f t="shared" si="21"/>
        <v>7239.862596110001</v>
      </c>
      <c r="E55" s="8">
        <f t="shared" si="21"/>
        <v>23759.66616375</v>
      </c>
      <c r="F55" s="8">
        <f t="shared" si="21"/>
        <v>9122.23085059</v>
      </c>
      <c r="G55" s="8">
        <f t="shared" si="21"/>
        <v>7180.31275373</v>
      </c>
      <c r="H55" s="8">
        <f t="shared" si="21"/>
        <v>7564.1931219299995</v>
      </c>
      <c r="I55" s="8">
        <f t="shared" si="21"/>
        <v>23866.73672625</v>
      </c>
      <c r="J55" s="8">
        <f t="shared" si="21"/>
        <v>7629.177303420001</v>
      </c>
      <c r="K55" s="8">
        <f t="shared" si="21"/>
        <v>7803.310773630001</v>
      </c>
      <c r="L55" s="8">
        <f t="shared" si="21"/>
        <v>7547.60464942</v>
      </c>
      <c r="M55" s="8">
        <f t="shared" si="21"/>
        <v>22980.09272647</v>
      </c>
      <c r="N55" s="8">
        <f t="shared" si="21"/>
        <v>6737.62860175</v>
      </c>
      <c r="O55" s="8">
        <f t="shared" si="21"/>
        <v>8075.73458308</v>
      </c>
      <c r="P55" s="8">
        <f t="shared" si="21"/>
        <v>9072.31110921036</v>
      </c>
      <c r="Q55" s="8">
        <f t="shared" si="21"/>
        <v>23885.674294040364</v>
      </c>
    </row>
    <row r="56" spans="1:17" ht="12.75">
      <c r="A56" s="29" t="s">
        <v>64</v>
      </c>
      <c r="B56" s="6">
        <v>179.360104</v>
      </c>
      <c r="C56" s="6">
        <v>54.123156</v>
      </c>
      <c r="D56" s="6">
        <v>48.79455808</v>
      </c>
      <c r="E56" s="25">
        <f t="shared" si="16"/>
        <v>282.27781808</v>
      </c>
      <c r="F56" s="6">
        <v>43.64700392</v>
      </c>
      <c r="G56" s="6">
        <v>35.12372086</v>
      </c>
      <c r="H56" s="6">
        <v>16.941641710000003</v>
      </c>
      <c r="I56" s="25">
        <f t="shared" si="18"/>
        <v>95.71236649</v>
      </c>
      <c r="J56" s="6">
        <v>28.74554016</v>
      </c>
      <c r="K56" s="6">
        <v>26.11628405</v>
      </c>
      <c r="L56" s="6">
        <v>52.3877907</v>
      </c>
      <c r="M56" s="25">
        <f t="shared" si="19"/>
        <v>107.24961490999999</v>
      </c>
      <c r="N56" s="6">
        <v>39.37099398</v>
      </c>
      <c r="O56" s="6">
        <v>9.683891460000002</v>
      </c>
      <c r="P56" s="6">
        <v>38.01691968</v>
      </c>
      <c r="Q56" s="25">
        <f t="shared" si="20"/>
        <v>87.07180512000001</v>
      </c>
    </row>
    <row r="57" spans="1:17" ht="12.75">
      <c r="A57" s="30" t="s">
        <v>131</v>
      </c>
      <c r="B57" s="8">
        <f>B39+B50+B55+B56</f>
        <v>23603.4764009033</v>
      </c>
      <c r="C57" s="8">
        <f aca="true" t="shared" si="22" ref="C57:Q57">C39+C50+C55+C56</f>
        <v>23376.10209193</v>
      </c>
      <c r="D57" s="8">
        <f t="shared" si="22"/>
        <v>24201.463263980004</v>
      </c>
      <c r="E57" s="8">
        <f t="shared" si="22"/>
        <v>71181.04175681328</v>
      </c>
      <c r="F57" s="8">
        <f t="shared" si="22"/>
        <v>28244.282698239997</v>
      </c>
      <c r="G57" s="8">
        <f t="shared" si="22"/>
        <v>24415.471880139994</v>
      </c>
      <c r="H57" s="8">
        <f t="shared" si="22"/>
        <v>28399.216807053002</v>
      </c>
      <c r="I57" s="8">
        <f t="shared" si="22"/>
        <v>81058.971385433</v>
      </c>
      <c r="J57" s="8">
        <f t="shared" si="22"/>
        <v>25493.137824789996</v>
      </c>
      <c r="K57" s="8">
        <f t="shared" si="22"/>
        <v>23845.61184675</v>
      </c>
      <c r="L57" s="8">
        <f t="shared" si="22"/>
        <v>22899.737996359996</v>
      </c>
      <c r="M57" s="8">
        <f t="shared" si="22"/>
        <v>72238.4876679</v>
      </c>
      <c r="N57" s="8">
        <f t="shared" si="22"/>
        <v>24038.547854159995</v>
      </c>
      <c r="O57" s="8">
        <f t="shared" si="22"/>
        <v>24372.659032661242</v>
      </c>
      <c r="P57" s="8">
        <f t="shared" si="22"/>
        <v>27197.043807090005</v>
      </c>
      <c r="Q57" s="8">
        <f t="shared" si="22"/>
        <v>75608.25069391124</v>
      </c>
    </row>
    <row r="58" spans="1:19" ht="12.75">
      <c r="A58" s="29" t="s">
        <v>65</v>
      </c>
      <c r="B58" s="6">
        <v>3368.2680514</v>
      </c>
      <c r="C58" s="6">
        <v>3289.22175982</v>
      </c>
      <c r="D58" s="6">
        <v>3525.177095613333</v>
      </c>
      <c r="E58" s="25">
        <f t="shared" si="16"/>
        <v>10182.666906833332</v>
      </c>
      <c r="F58" s="6">
        <v>3414.0019973999997</v>
      </c>
      <c r="G58" s="6">
        <v>2465.8730506733336</v>
      </c>
      <c r="H58" s="6">
        <v>2459.99062165</v>
      </c>
      <c r="I58" s="25">
        <f>SUM(F58:H58)</f>
        <v>8339.865669723333</v>
      </c>
      <c r="J58" s="6">
        <v>2591.43843704</v>
      </c>
      <c r="K58" s="6">
        <v>2571.438459586667</v>
      </c>
      <c r="L58" s="6">
        <v>2517.135923363333</v>
      </c>
      <c r="M58" s="25">
        <f>SUM(J58:L58)</f>
        <v>7680.01281999</v>
      </c>
      <c r="N58" s="6">
        <v>2680.7754763066664</v>
      </c>
      <c r="O58" s="6">
        <v>2703.59953133</v>
      </c>
      <c r="P58" s="6">
        <v>2485.958373937861</v>
      </c>
      <c r="Q58" s="25">
        <f>SUM(N58:P58)</f>
        <v>7870.333381574528</v>
      </c>
      <c r="S58" s="42"/>
    </row>
    <row r="59" spans="1:17" ht="12.75">
      <c r="A59" s="30" t="s">
        <v>130</v>
      </c>
      <c r="B59" s="8">
        <f>B57-B58</f>
        <v>20235.2083495033</v>
      </c>
      <c r="C59" s="8">
        <f aca="true" t="shared" si="23" ref="C59:Q59">C57-C58</f>
        <v>20086.88033211</v>
      </c>
      <c r="D59" s="8">
        <f t="shared" si="23"/>
        <v>20676.28616836667</v>
      </c>
      <c r="E59" s="8">
        <f t="shared" si="23"/>
        <v>60998.374849979955</v>
      </c>
      <c r="F59" s="8">
        <f t="shared" si="23"/>
        <v>24830.280700839998</v>
      </c>
      <c r="G59" s="8">
        <f t="shared" si="23"/>
        <v>21949.59882946666</v>
      </c>
      <c r="H59" s="8">
        <f t="shared" si="23"/>
        <v>25939.226185403004</v>
      </c>
      <c r="I59" s="8">
        <f t="shared" si="23"/>
        <v>72719.10571570967</v>
      </c>
      <c r="J59" s="8">
        <f t="shared" si="23"/>
        <v>22901.699387749995</v>
      </c>
      <c r="K59" s="8">
        <f t="shared" si="23"/>
        <v>21274.173387163333</v>
      </c>
      <c r="L59" s="8">
        <f t="shared" si="23"/>
        <v>20382.602072996662</v>
      </c>
      <c r="M59" s="8">
        <f t="shared" si="23"/>
        <v>64558.47484791</v>
      </c>
      <c r="N59" s="8">
        <f t="shared" si="23"/>
        <v>21357.77237785333</v>
      </c>
      <c r="O59" s="8">
        <f t="shared" si="23"/>
        <v>21669.05950133124</v>
      </c>
      <c r="P59" s="8">
        <f t="shared" si="23"/>
        <v>24711.085433152144</v>
      </c>
      <c r="Q59" s="8">
        <f t="shared" si="23"/>
        <v>67737.9173123367</v>
      </c>
    </row>
    <row r="60" spans="1:17" ht="12.75">
      <c r="A60" s="29" t="s">
        <v>67</v>
      </c>
      <c r="B60" s="6">
        <v>0</v>
      </c>
      <c r="C60" s="6">
        <v>191.72445865</v>
      </c>
      <c r="D60" s="6">
        <v>280.882546</v>
      </c>
      <c r="E60" s="28">
        <f t="shared" si="16"/>
        <v>472.60700465</v>
      </c>
      <c r="F60" s="6">
        <v>1839.400187</v>
      </c>
      <c r="G60" s="6">
        <v>669.799398</v>
      </c>
      <c r="H60" s="6">
        <v>558.444975</v>
      </c>
      <c r="I60" s="28">
        <f>SUM(F60:H60)</f>
        <v>3067.6445599999997</v>
      </c>
      <c r="J60" s="6">
        <v>765.144215</v>
      </c>
      <c r="K60" s="6">
        <v>532.224266</v>
      </c>
      <c r="L60" s="6">
        <v>1235.819975</v>
      </c>
      <c r="M60" s="28">
        <f>SUM(J60:L60)</f>
        <v>2533.188456</v>
      </c>
      <c r="N60" s="6">
        <v>339.055601</v>
      </c>
      <c r="O60" s="6">
        <v>382.285818</v>
      </c>
      <c r="P60" s="6">
        <v>17.805776</v>
      </c>
      <c r="Q60" s="28">
        <f>SUM(N60:P60)</f>
        <v>739.1471950000001</v>
      </c>
    </row>
    <row r="61" spans="1:17" ht="12.75">
      <c r="A61" s="29" t="s">
        <v>66</v>
      </c>
      <c r="B61" s="6">
        <v>54.4402</v>
      </c>
      <c r="C61" s="6">
        <v>268.173194</v>
      </c>
      <c r="D61" s="6">
        <v>325.5755</v>
      </c>
      <c r="E61" s="25">
        <f t="shared" si="16"/>
        <v>648.188894</v>
      </c>
      <c r="F61" s="6">
        <v>356.21972</v>
      </c>
      <c r="G61" s="6">
        <v>369.2325</v>
      </c>
      <c r="H61" s="6">
        <v>0</v>
      </c>
      <c r="I61" s="25">
        <f>SUM(F61:H61)</f>
        <v>725.45222</v>
      </c>
      <c r="J61" s="6">
        <v>0</v>
      </c>
      <c r="K61" s="6">
        <v>0</v>
      </c>
      <c r="L61" s="6">
        <v>1.17</v>
      </c>
      <c r="M61" s="25">
        <f>SUM(J61:L61)</f>
        <v>1.17</v>
      </c>
      <c r="N61" s="6"/>
      <c r="O61" s="6"/>
      <c r="P61" s="6"/>
      <c r="Q61" s="25">
        <f>SUM(N61:P61)</f>
        <v>0</v>
      </c>
    </row>
    <row r="62" spans="1:17" ht="12.75">
      <c r="A62" s="12" t="s">
        <v>120</v>
      </c>
      <c r="B62" s="6">
        <v>54.4402</v>
      </c>
      <c r="C62" s="6">
        <v>268.173194</v>
      </c>
      <c r="D62" s="6">
        <v>325.5755</v>
      </c>
      <c r="E62" s="25">
        <f t="shared" si="16"/>
        <v>648.188894</v>
      </c>
      <c r="F62" s="6">
        <v>356.21972</v>
      </c>
      <c r="G62" s="6">
        <v>369.2325</v>
      </c>
      <c r="H62" s="6">
        <v>0</v>
      </c>
      <c r="I62" s="25">
        <f>SUM(F62:H62)</f>
        <v>725.45222</v>
      </c>
      <c r="J62" s="6">
        <v>0</v>
      </c>
      <c r="K62" s="6">
        <v>0</v>
      </c>
      <c r="L62" s="6">
        <v>1.17</v>
      </c>
      <c r="M62" s="25">
        <f>SUM(J62:L62)</f>
        <v>1.17</v>
      </c>
      <c r="N62" s="6"/>
      <c r="O62" s="6"/>
      <c r="P62" s="6"/>
      <c r="Q62" s="25">
        <f>SUM(N62:P62)</f>
        <v>0</v>
      </c>
    </row>
    <row r="63" spans="1:17" ht="12.75">
      <c r="A63" s="30" t="s">
        <v>17</v>
      </c>
      <c r="B63" s="8">
        <f aca="true" t="shared" si="24" ref="B63:Q63">B59+B60+B61-B62</f>
        <v>20235.2083495033</v>
      </c>
      <c r="C63" s="8">
        <f t="shared" si="24"/>
        <v>20278.604790759997</v>
      </c>
      <c r="D63" s="8">
        <f t="shared" si="24"/>
        <v>20957.16871436667</v>
      </c>
      <c r="E63" s="8">
        <f t="shared" si="24"/>
        <v>61470.98185462996</v>
      </c>
      <c r="F63" s="8">
        <f t="shared" si="24"/>
        <v>26669.680887839997</v>
      </c>
      <c r="G63" s="8">
        <f t="shared" si="24"/>
        <v>22619.39822746666</v>
      </c>
      <c r="H63" s="8">
        <f t="shared" si="24"/>
        <v>26497.671160403002</v>
      </c>
      <c r="I63" s="8">
        <f t="shared" si="24"/>
        <v>75786.75027570967</v>
      </c>
      <c r="J63" s="8">
        <f t="shared" si="24"/>
        <v>23666.843602749996</v>
      </c>
      <c r="K63" s="8">
        <f t="shared" si="24"/>
        <v>21806.397653163334</v>
      </c>
      <c r="L63" s="8">
        <f t="shared" si="24"/>
        <v>21618.42204799666</v>
      </c>
      <c r="M63" s="8">
        <f t="shared" si="24"/>
        <v>67091.66330391</v>
      </c>
      <c r="N63" s="8">
        <f t="shared" si="24"/>
        <v>21696.82797885333</v>
      </c>
      <c r="O63" s="8">
        <f t="shared" si="24"/>
        <v>22051.34531933124</v>
      </c>
      <c r="P63" s="8">
        <f t="shared" si="24"/>
        <v>24728.891209152145</v>
      </c>
      <c r="Q63" s="8">
        <f t="shared" si="24"/>
        <v>68477.0645073367</v>
      </c>
    </row>
    <row r="64" spans="1:16" ht="14.25">
      <c r="A64" s="13" t="s">
        <v>125</v>
      </c>
      <c r="F64" s="1"/>
      <c r="G64" s="1"/>
      <c r="H64" s="1"/>
      <c r="J64" s="1"/>
      <c r="K64" s="1"/>
      <c r="L64" s="1"/>
      <c r="N64" s="1"/>
      <c r="O64" s="1"/>
      <c r="P64" s="1"/>
    </row>
    <row r="65" spans="6:16" ht="12.75">
      <c r="F65" s="1"/>
      <c r="G65" s="1"/>
      <c r="H65" s="1"/>
      <c r="J65" s="1"/>
      <c r="K65" s="1"/>
      <c r="L65" s="1"/>
      <c r="N65" s="1"/>
      <c r="O65" s="1"/>
      <c r="P65" s="1"/>
    </row>
    <row r="66" spans="1:17" ht="15.75">
      <c r="A66" s="10" t="s">
        <v>145</v>
      </c>
      <c r="F66" s="1"/>
      <c r="G66" s="1"/>
      <c r="H66" s="1"/>
      <c r="J66" s="1"/>
      <c r="K66" s="1"/>
      <c r="L66" s="1"/>
      <c r="N66" s="1"/>
      <c r="O66" s="1"/>
      <c r="P66" s="1"/>
      <c r="Q66" s="14" t="s">
        <v>157</v>
      </c>
    </row>
    <row r="67" spans="1:17" ht="12.75">
      <c r="A67" s="48" t="s">
        <v>104</v>
      </c>
      <c r="B67" s="46" t="s">
        <v>152</v>
      </c>
      <c r="C67" s="46"/>
      <c r="D67" s="46"/>
      <c r="E67" s="46"/>
      <c r="F67" s="46" t="s">
        <v>153</v>
      </c>
      <c r="G67" s="46"/>
      <c r="H67" s="46"/>
      <c r="I67" s="46"/>
      <c r="J67" s="46" t="s">
        <v>154</v>
      </c>
      <c r="K67" s="46"/>
      <c r="L67" s="46"/>
      <c r="M67" s="46"/>
      <c r="N67" s="46" t="s">
        <v>155</v>
      </c>
      <c r="O67" s="46"/>
      <c r="P67" s="46"/>
      <c r="Q67" s="46"/>
    </row>
    <row r="68" spans="1:17" ht="12.75">
      <c r="A68" s="48"/>
      <c r="B68" s="2" t="s">
        <v>94</v>
      </c>
      <c r="C68" s="2" t="s">
        <v>98</v>
      </c>
      <c r="D68" s="2" t="s">
        <v>99</v>
      </c>
      <c r="E68" s="2" t="s">
        <v>133</v>
      </c>
      <c r="F68" s="2" t="s">
        <v>134</v>
      </c>
      <c r="G68" s="2" t="s">
        <v>135</v>
      </c>
      <c r="H68" s="2" t="s">
        <v>136</v>
      </c>
      <c r="I68" s="2" t="s">
        <v>133</v>
      </c>
      <c r="J68" s="2" t="s">
        <v>137</v>
      </c>
      <c r="K68" s="2" t="s">
        <v>138</v>
      </c>
      <c r="L68" s="2" t="s">
        <v>139</v>
      </c>
      <c r="M68" s="2" t="s">
        <v>133</v>
      </c>
      <c r="N68" s="2" t="s">
        <v>140</v>
      </c>
      <c r="O68" s="2" t="s">
        <v>141</v>
      </c>
      <c r="P68" s="2" t="s">
        <v>142</v>
      </c>
      <c r="Q68" s="2" t="s">
        <v>133</v>
      </c>
    </row>
    <row r="69" spans="1:17" ht="12.75">
      <c r="A69" s="5" t="s">
        <v>128</v>
      </c>
      <c r="B69" s="6">
        <v>31809.56711211</v>
      </c>
      <c r="C69" s="6">
        <v>28288.04741621</v>
      </c>
      <c r="D69" s="6">
        <v>31062.496092739995</v>
      </c>
      <c r="E69" s="32">
        <f>SUM(B69:D69)</f>
        <v>91160.11062106</v>
      </c>
      <c r="F69" s="6">
        <v>33691.276350860004</v>
      </c>
      <c r="G69" s="6">
        <v>32712.068126900005</v>
      </c>
      <c r="H69" s="6">
        <v>33831.747195359996</v>
      </c>
      <c r="I69" s="32">
        <f>SUM(F69:H69)</f>
        <v>100235.09167312001</v>
      </c>
      <c r="J69" s="6">
        <v>32570.150236510002</v>
      </c>
      <c r="K69" s="6">
        <v>27348.249664580002</v>
      </c>
      <c r="L69" s="6">
        <v>30964.133201149998</v>
      </c>
      <c r="M69" s="32">
        <f>SUM(J69:L69)</f>
        <v>90882.53310224</v>
      </c>
      <c r="N69" s="6">
        <v>28440.259608349996</v>
      </c>
      <c r="O69" s="6">
        <v>32833.581218169995</v>
      </c>
      <c r="P69" s="6">
        <v>33419.50189836001</v>
      </c>
      <c r="Q69" s="32">
        <f>SUM(N69:P69)</f>
        <v>94693.34272488</v>
      </c>
    </row>
    <row r="70" spans="1:17" ht="12.75">
      <c r="A70" s="5" t="s">
        <v>95</v>
      </c>
      <c r="B70" s="6">
        <v>0</v>
      </c>
      <c r="C70" s="6">
        <v>141.886625</v>
      </c>
      <c r="D70" s="6">
        <v>65.168948</v>
      </c>
      <c r="E70" s="25">
        <f aca="true" t="shared" si="25" ref="E70:E75">SUM(B70:D70)</f>
        <v>207.055573</v>
      </c>
      <c r="F70" s="6">
        <v>119.141966</v>
      </c>
      <c r="G70" s="6">
        <v>0</v>
      </c>
      <c r="H70" s="6">
        <v>0.149444</v>
      </c>
      <c r="I70" s="25">
        <f>SUM(F70:H70)</f>
        <v>119.29141</v>
      </c>
      <c r="J70" s="6">
        <v>2.739516</v>
      </c>
      <c r="K70" s="6">
        <v>7.261777</v>
      </c>
      <c r="L70" s="6">
        <v>1.827</v>
      </c>
      <c r="M70" s="25">
        <f>SUM(J70:L70)</f>
        <v>11.828293</v>
      </c>
      <c r="N70" s="6">
        <v>12.006</v>
      </c>
      <c r="O70" s="6">
        <v>0.151299</v>
      </c>
      <c r="P70" s="6">
        <v>0.0002567</v>
      </c>
      <c r="Q70" s="25">
        <f>SUM(N70:P70)</f>
        <v>12.1575557</v>
      </c>
    </row>
    <row r="71" spans="1:17" ht="12.75">
      <c r="A71" s="5" t="s">
        <v>129</v>
      </c>
      <c r="B71" s="6">
        <v>3213.1771709000022</v>
      </c>
      <c r="C71" s="6">
        <v>3425.8753340999997</v>
      </c>
      <c r="D71" s="6">
        <v>3237.65521419</v>
      </c>
      <c r="E71" s="25">
        <f t="shared" si="25"/>
        <v>9876.707719190003</v>
      </c>
      <c r="F71" s="6">
        <v>2613.7071987</v>
      </c>
      <c r="G71" s="6">
        <v>2858.9559194299995</v>
      </c>
      <c r="H71" s="6">
        <v>3917.3767605000003</v>
      </c>
      <c r="I71" s="25">
        <f>SUM(F71:H71)</f>
        <v>9390.03987863</v>
      </c>
      <c r="J71" s="6">
        <v>3278.135236239992</v>
      </c>
      <c r="K71" s="6">
        <v>2312.298693339988</v>
      </c>
      <c r="L71" s="6">
        <v>4356.381994999996</v>
      </c>
      <c r="M71" s="25">
        <f>SUM(J71:L71)</f>
        <v>9946.815924579976</v>
      </c>
      <c r="N71" s="6">
        <v>2934.1027362400055</v>
      </c>
      <c r="O71" s="6">
        <v>4251.983068679992</v>
      </c>
      <c r="P71" s="6">
        <v>3847.0769300099914</v>
      </c>
      <c r="Q71" s="25">
        <f>SUM(N71:P71)</f>
        <v>11033.162734929989</v>
      </c>
    </row>
    <row r="72" spans="1:17" ht="12.75">
      <c r="A72" s="5" t="s">
        <v>71</v>
      </c>
      <c r="B72" s="6">
        <v>42854.82823139</v>
      </c>
      <c r="C72" s="6">
        <v>36195.710207129996</v>
      </c>
      <c r="D72" s="6">
        <v>33090.052384790004</v>
      </c>
      <c r="E72" s="25">
        <f t="shared" si="25"/>
        <v>112140.59082330999</v>
      </c>
      <c r="F72" s="6">
        <v>35724.9137455</v>
      </c>
      <c r="G72" s="6">
        <v>42195.43713312</v>
      </c>
      <c r="H72" s="6">
        <v>43202.565803</v>
      </c>
      <c r="I72" s="25">
        <f>SUM(F72:H72)</f>
        <v>121122.91668162</v>
      </c>
      <c r="J72" s="6">
        <v>45564.194120550004</v>
      </c>
      <c r="K72" s="6">
        <v>37967.530583730004</v>
      </c>
      <c r="L72" s="6">
        <v>47219.43400945</v>
      </c>
      <c r="M72" s="25">
        <f>SUM(J72:L72)</f>
        <v>130751.15871373</v>
      </c>
      <c r="N72" s="6">
        <v>44222.5401792</v>
      </c>
      <c r="O72" s="6">
        <v>46982.5331708</v>
      </c>
      <c r="P72" s="6">
        <v>37978.65582374</v>
      </c>
      <c r="Q72" s="25">
        <f>SUM(N72:P72)</f>
        <v>129183.72917374</v>
      </c>
    </row>
    <row r="73" spans="1:17" ht="12.75">
      <c r="A73" s="9" t="s">
        <v>52</v>
      </c>
      <c r="B73" s="8">
        <v>77877.5725144</v>
      </c>
      <c r="C73" s="8">
        <f aca="true" t="shared" si="26" ref="C73:Q73">SUM(C69:C72)</f>
        <v>68051.51958244</v>
      </c>
      <c r="D73" s="8">
        <f t="shared" si="26"/>
        <v>67455.37263972001</v>
      </c>
      <c r="E73" s="8">
        <f t="shared" si="26"/>
        <v>213384.46473656</v>
      </c>
      <c r="F73" s="8">
        <f t="shared" si="26"/>
        <v>72149.03926106001</v>
      </c>
      <c r="G73" s="8">
        <f t="shared" si="26"/>
        <v>77766.46117945001</v>
      </c>
      <c r="H73" s="8">
        <f t="shared" si="26"/>
        <v>80951.83920285999</v>
      </c>
      <c r="I73" s="8">
        <f t="shared" si="26"/>
        <v>230867.33964337</v>
      </c>
      <c r="J73" s="8">
        <f t="shared" si="26"/>
        <v>81415.2191093</v>
      </c>
      <c r="K73" s="8">
        <f t="shared" si="26"/>
        <v>67635.34071865</v>
      </c>
      <c r="L73" s="8">
        <f t="shared" si="26"/>
        <v>82541.7762056</v>
      </c>
      <c r="M73" s="8">
        <f t="shared" si="26"/>
        <v>231592.33603354997</v>
      </c>
      <c r="N73" s="8">
        <f t="shared" si="26"/>
        <v>75608.90852379</v>
      </c>
      <c r="O73" s="8">
        <f t="shared" si="26"/>
        <v>84068.24875664999</v>
      </c>
      <c r="P73" s="8">
        <f t="shared" si="26"/>
        <v>75245.23490881</v>
      </c>
      <c r="Q73" s="8">
        <f t="shared" si="26"/>
        <v>234922.39218924998</v>
      </c>
    </row>
    <row r="74" spans="1:17" ht="12.75">
      <c r="A74" s="5" t="s">
        <v>72</v>
      </c>
      <c r="B74" s="6">
        <v>58477.630497882994</v>
      </c>
      <c r="C74" s="6">
        <v>59331.21246183</v>
      </c>
      <c r="D74" s="6">
        <v>62501.34009243</v>
      </c>
      <c r="E74" s="25">
        <f t="shared" si="25"/>
        <v>180310.183052143</v>
      </c>
      <c r="F74" s="6">
        <v>64349.48794209999</v>
      </c>
      <c r="G74" s="6">
        <v>63512.25806996001</v>
      </c>
      <c r="H74" s="6">
        <v>69096.88665526</v>
      </c>
      <c r="I74" s="25">
        <f aca="true" t="shared" si="27" ref="I74:I79">SUM(F74:H74)</f>
        <v>196958.63266732</v>
      </c>
      <c r="J74" s="6">
        <v>66618.51911648999</v>
      </c>
      <c r="K74" s="6">
        <v>61287.248115440016</v>
      </c>
      <c r="L74" s="6">
        <v>63793.46819284999</v>
      </c>
      <c r="M74" s="25">
        <f aca="true" t="shared" si="28" ref="M74:M79">SUM(J74:L74)</f>
        <v>191699.23542478</v>
      </c>
      <c r="N74" s="6">
        <v>56982.48868333</v>
      </c>
      <c r="O74" s="6">
        <v>64148.1697628</v>
      </c>
      <c r="P74" s="6">
        <v>69297.76268746</v>
      </c>
      <c r="Q74" s="25">
        <f aca="true" t="shared" si="29" ref="Q74:Q79">SUM(N74:P74)</f>
        <v>190428.42113359</v>
      </c>
    </row>
    <row r="75" spans="1:17" ht="12.75">
      <c r="A75" s="5" t="s">
        <v>73</v>
      </c>
      <c r="B75" s="6"/>
      <c r="C75" s="6">
        <v>0</v>
      </c>
      <c r="D75" s="6">
        <v>0</v>
      </c>
      <c r="E75" s="25">
        <f t="shared" si="25"/>
        <v>0</v>
      </c>
      <c r="F75" s="6"/>
      <c r="G75" s="6"/>
      <c r="H75" s="6"/>
      <c r="I75" s="25">
        <f t="shared" si="27"/>
        <v>0</v>
      </c>
      <c r="J75" s="6"/>
      <c r="K75" s="6"/>
      <c r="L75" s="6"/>
      <c r="M75" s="25">
        <f t="shared" si="28"/>
        <v>0</v>
      </c>
      <c r="N75" s="6"/>
      <c r="O75" s="6"/>
      <c r="P75" s="6"/>
      <c r="Q75" s="25">
        <f t="shared" si="29"/>
        <v>0</v>
      </c>
    </row>
    <row r="76" spans="1:17" ht="12.75">
      <c r="A76" s="5" t="s">
        <v>74</v>
      </c>
      <c r="B76" s="6">
        <v>20147.8888046</v>
      </c>
      <c r="C76" s="6">
        <v>16388.07882606</v>
      </c>
      <c r="D76" s="6">
        <v>20181.984992979997</v>
      </c>
      <c r="E76" s="25">
        <f>SUM(B76:D76)</f>
        <v>56717.95262364</v>
      </c>
      <c r="F76" s="6">
        <v>20257.427047330006</v>
      </c>
      <c r="G76" s="6">
        <v>22118.247177720004</v>
      </c>
      <c r="H76" s="6">
        <v>24919.22656405</v>
      </c>
      <c r="I76" s="25">
        <f t="shared" si="27"/>
        <v>67294.90078910001</v>
      </c>
      <c r="J76" s="6">
        <v>22374.254497579997</v>
      </c>
      <c r="K76" s="6">
        <v>18234.11149093</v>
      </c>
      <c r="L76" s="6">
        <v>23221.8692866</v>
      </c>
      <c r="M76" s="25">
        <f t="shared" si="28"/>
        <v>63830.23527511</v>
      </c>
      <c r="N76" s="6">
        <v>23925.4931315</v>
      </c>
      <c r="O76" s="6">
        <v>22575.52111985</v>
      </c>
      <c r="P76" s="6">
        <v>21702.1728025</v>
      </c>
      <c r="Q76" s="25">
        <f t="shared" si="29"/>
        <v>68203.18705385001</v>
      </c>
    </row>
    <row r="77" spans="1:17" ht="12.75">
      <c r="A77" s="5" t="s">
        <v>75</v>
      </c>
      <c r="B77" s="6">
        <v>4.818476</v>
      </c>
      <c r="C77" s="6">
        <v>3.7290348</v>
      </c>
      <c r="D77" s="6">
        <v>0.47694893</v>
      </c>
      <c r="E77" s="25">
        <f>SUM(B77:D77)</f>
        <v>9.024459730000002</v>
      </c>
      <c r="F77" s="6">
        <v>6.26024388</v>
      </c>
      <c r="G77" s="6">
        <v>1.19906315</v>
      </c>
      <c r="H77" s="6">
        <v>6.9899033</v>
      </c>
      <c r="I77" s="25">
        <f t="shared" si="27"/>
        <v>14.44921033</v>
      </c>
      <c r="J77" s="6">
        <v>7.408841</v>
      </c>
      <c r="K77" s="6">
        <v>0.132977</v>
      </c>
      <c r="L77" s="6">
        <v>0.47569184</v>
      </c>
      <c r="M77" s="25">
        <f t="shared" si="28"/>
        <v>8.01750984</v>
      </c>
      <c r="N77" s="6">
        <v>0.349458</v>
      </c>
      <c r="O77" s="6">
        <v>0.286392</v>
      </c>
      <c r="P77" s="6">
        <v>0.2381334</v>
      </c>
      <c r="Q77" s="25">
        <f t="shared" si="29"/>
        <v>0.8739834</v>
      </c>
    </row>
    <row r="78" spans="1:17" ht="12.75">
      <c r="A78" s="5" t="s">
        <v>97</v>
      </c>
      <c r="B78" s="6">
        <v>0</v>
      </c>
      <c r="C78" s="6">
        <v>0</v>
      </c>
      <c r="D78" s="6">
        <v>0</v>
      </c>
      <c r="E78" s="25">
        <f>SUM(B78:D78)</f>
        <v>0</v>
      </c>
      <c r="F78" s="6">
        <v>0</v>
      </c>
      <c r="G78" s="6">
        <v>67.545</v>
      </c>
      <c r="H78" s="6">
        <v>2386.535685</v>
      </c>
      <c r="I78" s="25">
        <f t="shared" si="27"/>
        <v>2454.080685</v>
      </c>
      <c r="J78" s="6">
        <v>2106.86659</v>
      </c>
      <c r="K78" s="6">
        <v>643.352933</v>
      </c>
      <c r="L78" s="6">
        <v>380.60656</v>
      </c>
      <c r="M78" s="25">
        <f t="shared" si="28"/>
        <v>3130.8260830000004</v>
      </c>
      <c r="N78" s="6">
        <v>174.7328</v>
      </c>
      <c r="O78" s="6">
        <v>15.806955</v>
      </c>
      <c r="P78" s="6">
        <v>3.20625</v>
      </c>
      <c r="Q78" s="25">
        <f t="shared" si="29"/>
        <v>193.746005</v>
      </c>
    </row>
    <row r="79" spans="1:17" ht="12.75">
      <c r="A79" s="5" t="s">
        <v>76</v>
      </c>
      <c r="B79" s="6">
        <v>4.80000000000003</v>
      </c>
      <c r="C79" s="6">
        <v>42.7554947</v>
      </c>
      <c r="D79" s="6">
        <v>24.48</v>
      </c>
      <c r="E79" s="25">
        <f>SUM(B79:D79)</f>
        <v>72.03549470000003</v>
      </c>
      <c r="F79" s="6">
        <v>42.706</v>
      </c>
      <c r="G79" s="6">
        <v>20.6377225</v>
      </c>
      <c r="H79" s="6">
        <v>19.006187399999998</v>
      </c>
      <c r="I79" s="25">
        <f t="shared" si="27"/>
        <v>82.3499099</v>
      </c>
      <c r="J79" s="6">
        <v>51.071349299999994</v>
      </c>
      <c r="K79" s="6">
        <v>24.0957755</v>
      </c>
      <c r="L79" s="6">
        <v>68.9554471</v>
      </c>
      <c r="M79" s="25">
        <f t="shared" si="28"/>
        <v>144.1225719</v>
      </c>
      <c r="N79" s="6">
        <v>73.9585523</v>
      </c>
      <c r="O79" s="6">
        <v>96.48</v>
      </c>
      <c r="P79" s="6">
        <v>73.964263</v>
      </c>
      <c r="Q79" s="25">
        <f t="shared" si="29"/>
        <v>244.4028153</v>
      </c>
    </row>
    <row r="80" spans="1:17" ht="12.75">
      <c r="A80" s="9" t="s">
        <v>63</v>
      </c>
      <c r="B80" s="8">
        <f aca="true" t="shared" si="30" ref="B80:Q80">SUM(B74:B79)</f>
        <v>78635.137778483</v>
      </c>
      <c r="C80" s="8">
        <f t="shared" si="30"/>
        <v>75765.77581739</v>
      </c>
      <c r="D80" s="8">
        <f t="shared" si="30"/>
        <v>82708.28203434</v>
      </c>
      <c r="E80" s="8">
        <f t="shared" si="30"/>
        <v>237109.19563021295</v>
      </c>
      <c r="F80" s="8">
        <f t="shared" si="30"/>
        <v>84655.88123330999</v>
      </c>
      <c r="G80" s="8">
        <f t="shared" si="30"/>
        <v>85719.88703333</v>
      </c>
      <c r="H80" s="8">
        <f t="shared" si="30"/>
        <v>96428.64499500998</v>
      </c>
      <c r="I80" s="8">
        <f t="shared" si="30"/>
        <v>266804.41326165</v>
      </c>
      <c r="J80" s="8">
        <f t="shared" si="30"/>
        <v>91158.12039436998</v>
      </c>
      <c r="K80" s="8">
        <f t="shared" si="30"/>
        <v>80188.94129187001</v>
      </c>
      <c r="L80" s="8">
        <f t="shared" si="30"/>
        <v>87465.37517838998</v>
      </c>
      <c r="M80" s="8">
        <f t="shared" si="30"/>
        <v>258812.43686462997</v>
      </c>
      <c r="N80" s="8">
        <f t="shared" si="30"/>
        <v>81157.02262512999</v>
      </c>
      <c r="O80" s="8">
        <f t="shared" si="30"/>
        <v>86836.26422964998</v>
      </c>
      <c r="P80" s="8">
        <f t="shared" si="30"/>
        <v>91077.34413636</v>
      </c>
      <c r="Q80" s="8">
        <f t="shared" si="30"/>
        <v>259070.63099114</v>
      </c>
    </row>
    <row r="81" spans="1:17" ht="12.7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5" t="s">
        <v>77</v>
      </c>
      <c r="B82" s="6">
        <v>8.61091</v>
      </c>
      <c r="C82" s="6">
        <v>3.5275</v>
      </c>
      <c r="D82" s="6">
        <v>11.47114</v>
      </c>
      <c r="E82" s="25">
        <f>SUM(B82:D82)</f>
        <v>23.60955</v>
      </c>
      <c r="F82" s="6">
        <v>4.675</v>
      </c>
      <c r="G82" s="6">
        <v>6.80116501</v>
      </c>
      <c r="H82" s="6">
        <v>4.257</v>
      </c>
      <c r="I82" s="25">
        <f>SUM(F82:H82)</f>
        <v>15.733165009999999</v>
      </c>
      <c r="J82" s="6">
        <v>2.244</v>
      </c>
      <c r="K82" s="6">
        <v>9.587</v>
      </c>
      <c r="L82" s="6">
        <v>40.66185</v>
      </c>
      <c r="M82" s="25">
        <f>SUM(J82:L82)</f>
        <v>52.492850000000004</v>
      </c>
      <c r="N82" s="6">
        <v>8.30248</v>
      </c>
      <c r="O82" s="6">
        <v>12.0856</v>
      </c>
      <c r="P82" s="6">
        <v>5.9245</v>
      </c>
      <c r="Q82" s="25">
        <f>SUM(N82:P82)</f>
        <v>26.312579999999997</v>
      </c>
    </row>
    <row r="83" spans="1:17" ht="12.75">
      <c r="A83" s="5" t="s">
        <v>78</v>
      </c>
      <c r="B83" s="6">
        <v>51.62527355</v>
      </c>
      <c r="C83" s="6">
        <v>70.90137681</v>
      </c>
      <c r="D83" s="6">
        <v>47.8701235</v>
      </c>
      <c r="E83" s="25">
        <f>SUM(B83:D83)</f>
        <v>170.39677386</v>
      </c>
      <c r="F83" s="6">
        <v>49.33164205</v>
      </c>
      <c r="G83" s="6">
        <v>43.60749134</v>
      </c>
      <c r="H83" s="6">
        <v>49.42663947</v>
      </c>
      <c r="I83" s="25">
        <f>SUM(F83:H83)</f>
        <v>142.36577286</v>
      </c>
      <c r="J83" s="6">
        <v>123.66886720000001</v>
      </c>
      <c r="K83" s="6">
        <v>54.40358875</v>
      </c>
      <c r="L83" s="6">
        <v>48.9039562</v>
      </c>
      <c r="M83" s="25">
        <f>SUM(J83:L83)</f>
        <v>226.97641215000002</v>
      </c>
      <c r="N83" s="6">
        <v>48.38349315</v>
      </c>
      <c r="O83" s="6">
        <v>51.6248974</v>
      </c>
      <c r="P83" s="6">
        <v>93.23267884</v>
      </c>
      <c r="Q83" s="25">
        <f>SUM(N83:P83)</f>
        <v>193.24106939</v>
      </c>
    </row>
    <row r="84" spans="1:17" ht="12.75">
      <c r="A84" s="5" t="s">
        <v>126</v>
      </c>
      <c r="B84" s="6"/>
      <c r="C84" s="6"/>
      <c r="D84" s="6"/>
      <c r="E84" s="5"/>
      <c r="F84" s="6"/>
      <c r="G84" s="6"/>
      <c r="H84" s="6"/>
      <c r="I84" s="5"/>
      <c r="J84" s="6"/>
      <c r="K84" s="6"/>
      <c r="L84" s="6"/>
      <c r="M84" s="5"/>
      <c r="N84" s="6"/>
      <c r="O84" s="6"/>
      <c r="P84" s="6"/>
      <c r="Q84" s="5"/>
    </row>
    <row r="85" spans="1:17" ht="12.75">
      <c r="A85" s="5" t="s">
        <v>79</v>
      </c>
      <c r="B85" s="6">
        <v>0.117</v>
      </c>
      <c r="C85" s="6">
        <v>0.10065</v>
      </c>
      <c r="D85" s="6">
        <v>0.0456</v>
      </c>
      <c r="E85" s="25">
        <f aca="true" t="shared" si="31" ref="E85:E97">SUM(B85:D85)</f>
        <v>0.26325</v>
      </c>
      <c r="F85" s="6">
        <v>0.109</v>
      </c>
      <c r="G85" s="6">
        <v>0.086</v>
      </c>
      <c r="H85" s="6">
        <v>0.158</v>
      </c>
      <c r="I85" s="25">
        <f>SUM(F85:H85)</f>
        <v>0.353</v>
      </c>
      <c r="J85" s="6">
        <v>0.7613</v>
      </c>
      <c r="K85" s="6">
        <v>0.04</v>
      </c>
      <c r="L85" s="6">
        <v>0.1194</v>
      </c>
      <c r="M85" s="25">
        <f>SUM(J85:L85)</f>
        <v>0.9207000000000001</v>
      </c>
      <c r="N85" s="6">
        <v>0.639</v>
      </c>
      <c r="O85" s="6">
        <v>0.467</v>
      </c>
      <c r="P85" s="6">
        <v>0.1896</v>
      </c>
      <c r="Q85" s="25">
        <f>SUM(N85:P85)</f>
        <v>1.2956</v>
      </c>
    </row>
    <row r="86" spans="1:17" ht="12.75">
      <c r="A86" s="5" t="s">
        <v>80</v>
      </c>
      <c r="B86" s="6">
        <v>0.017</v>
      </c>
      <c r="C86" s="6">
        <v>0.0144</v>
      </c>
      <c r="D86" s="6">
        <v>0.0021</v>
      </c>
      <c r="E86" s="25">
        <f t="shared" si="31"/>
        <v>0.033499999999999995</v>
      </c>
      <c r="F86" s="6">
        <v>0.0018</v>
      </c>
      <c r="G86" s="6">
        <v>0.0015</v>
      </c>
      <c r="H86" s="6">
        <v>0.0027</v>
      </c>
      <c r="I86" s="25">
        <f>SUM(F86:H86)</f>
        <v>0.006</v>
      </c>
      <c r="J86" s="6">
        <v>0.0188</v>
      </c>
      <c r="K86" s="6">
        <v>0.0021</v>
      </c>
      <c r="L86" s="6">
        <v>0.0185</v>
      </c>
      <c r="M86" s="25">
        <f>SUM(J86:L86)</f>
        <v>0.039400000000000004</v>
      </c>
      <c r="N86" s="6">
        <v>0.0012</v>
      </c>
      <c r="O86" s="6">
        <v>0.0036</v>
      </c>
      <c r="P86" s="6">
        <v>0.0006</v>
      </c>
      <c r="Q86" s="25">
        <f>SUM(N86:P86)</f>
        <v>0.005399999999999999</v>
      </c>
    </row>
    <row r="87" spans="1:17" ht="12.75">
      <c r="A87" s="5" t="s">
        <v>81</v>
      </c>
      <c r="B87" s="6">
        <v>50.726381100000005</v>
      </c>
      <c r="C87" s="6">
        <v>81.23094</v>
      </c>
      <c r="D87" s="6">
        <v>47.644837</v>
      </c>
      <c r="E87" s="25">
        <f t="shared" si="31"/>
        <v>179.6021581</v>
      </c>
      <c r="F87" s="6">
        <v>35.832024600000004</v>
      </c>
      <c r="G87" s="6">
        <v>83.8988887</v>
      </c>
      <c r="H87" s="6">
        <v>48.52520893</v>
      </c>
      <c r="I87" s="25">
        <f>SUM(F87:H87)</f>
        <v>168.25612223</v>
      </c>
      <c r="J87" s="6">
        <v>86.61158</v>
      </c>
      <c r="K87" s="6">
        <v>39.99443357</v>
      </c>
      <c r="L87" s="6">
        <v>81.75535042</v>
      </c>
      <c r="M87" s="25">
        <f>SUM(J87:L87)</f>
        <v>208.36136399</v>
      </c>
      <c r="N87" s="6">
        <v>85.6685844</v>
      </c>
      <c r="O87" s="6">
        <v>77.13113036</v>
      </c>
      <c r="P87" s="6">
        <v>63.448645</v>
      </c>
      <c r="Q87" s="25">
        <f>SUM(N87:P87)</f>
        <v>226.24835976</v>
      </c>
    </row>
    <row r="88" spans="1:17" ht="12.75">
      <c r="A88" s="5" t="s">
        <v>82</v>
      </c>
      <c r="B88" s="6">
        <v>39.598841</v>
      </c>
      <c r="C88" s="6">
        <v>9.310245</v>
      </c>
      <c r="D88" s="6">
        <v>3.6122468999999997</v>
      </c>
      <c r="E88" s="28">
        <f t="shared" si="31"/>
        <v>52.521332900000004</v>
      </c>
      <c r="F88" s="6">
        <v>0.28</v>
      </c>
      <c r="G88" s="6">
        <v>2.783871</v>
      </c>
      <c r="H88" s="6">
        <v>34.821362</v>
      </c>
      <c r="I88" s="28">
        <f>SUM(F88:H88)</f>
        <v>37.885233</v>
      </c>
      <c r="J88" s="6">
        <v>42.834346</v>
      </c>
      <c r="K88" s="6">
        <v>42.52990640000001</v>
      </c>
      <c r="L88" s="6">
        <v>1.67414</v>
      </c>
      <c r="M88" s="28">
        <f>SUM(J88:L88)</f>
        <v>87.03839239999999</v>
      </c>
      <c r="N88" s="6">
        <v>5.92998</v>
      </c>
      <c r="O88" s="6">
        <v>6.858664</v>
      </c>
      <c r="P88" s="6">
        <v>0.1398</v>
      </c>
      <c r="Q88" s="28">
        <f>SUM(N88:P88)</f>
        <v>12.928443999999999</v>
      </c>
    </row>
    <row r="89" spans="1:17" ht="12.75">
      <c r="A89" s="5" t="s">
        <v>83</v>
      </c>
      <c r="B89" s="6">
        <v>1262.6705076800022</v>
      </c>
      <c r="C89" s="6">
        <v>704.7528881700031</v>
      </c>
      <c r="D89" s="6">
        <v>680.253954710001</v>
      </c>
      <c r="E89" s="25">
        <f t="shared" si="31"/>
        <v>2647.6773505600063</v>
      </c>
      <c r="F89" s="6">
        <v>510.01252507999635</v>
      </c>
      <c r="G89" s="6">
        <v>584.2179728999984</v>
      </c>
      <c r="H89" s="6">
        <v>876.1507868299977</v>
      </c>
      <c r="I89" s="25">
        <f>SUM(F89:H89)</f>
        <v>1970.3812848099924</v>
      </c>
      <c r="J89" s="6">
        <v>976.9544052999985</v>
      </c>
      <c r="K89" s="6">
        <v>719.3222824199986</v>
      </c>
      <c r="L89" s="6">
        <v>754.4490760300038</v>
      </c>
      <c r="M89" s="25">
        <f>SUM(J89:L89)</f>
        <v>2450.7257637500006</v>
      </c>
      <c r="N89" s="6">
        <v>683.3856494000001</v>
      </c>
      <c r="O89" s="6">
        <v>614.82604128</v>
      </c>
      <c r="P89" s="6">
        <v>671.6520334400001</v>
      </c>
      <c r="Q89" s="25">
        <f>SUM(N89:P89)</f>
        <v>1969.8637241200004</v>
      </c>
    </row>
    <row r="90" spans="1:17" ht="12.75">
      <c r="A90" s="9" t="s">
        <v>127</v>
      </c>
      <c r="B90" s="8">
        <f aca="true" t="shared" si="32" ref="B90:Q90">SUM(B82:B89)</f>
        <v>1413.365913330002</v>
      </c>
      <c r="C90" s="8">
        <f t="shared" si="32"/>
        <v>869.8379999800031</v>
      </c>
      <c r="D90" s="8">
        <f t="shared" si="32"/>
        <v>790.9000021100011</v>
      </c>
      <c r="E90" s="8">
        <f t="shared" si="32"/>
        <v>3074.103915420006</v>
      </c>
      <c r="F90" s="8">
        <f t="shared" si="32"/>
        <v>600.2419917299964</v>
      </c>
      <c r="G90" s="8">
        <f t="shared" si="32"/>
        <v>721.3968889499984</v>
      </c>
      <c r="H90" s="8">
        <f t="shared" si="32"/>
        <v>1013.3416972299977</v>
      </c>
      <c r="I90" s="8">
        <f t="shared" si="32"/>
        <v>2334.9805779099925</v>
      </c>
      <c r="J90" s="8">
        <f t="shared" si="32"/>
        <v>1233.0932984999986</v>
      </c>
      <c r="K90" s="8">
        <f t="shared" si="32"/>
        <v>865.8793111399987</v>
      </c>
      <c r="L90" s="8">
        <f t="shared" si="32"/>
        <v>927.5822726500038</v>
      </c>
      <c r="M90" s="8">
        <f t="shared" si="32"/>
        <v>3026.554882290001</v>
      </c>
      <c r="N90" s="8">
        <f t="shared" si="32"/>
        <v>832.3103869500002</v>
      </c>
      <c r="O90" s="8">
        <f>SUM(O82:O89)</f>
        <v>762.99693304</v>
      </c>
      <c r="P90" s="8">
        <f t="shared" si="32"/>
        <v>834.5878572800001</v>
      </c>
      <c r="Q90" s="8">
        <f t="shared" si="32"/>
        <v>2429.89517727</v>
      </c>
    </row>
    <row r="91" spans="1:17" ht="12.75">
      <c r="A91" s="9" t="s">
        <v>131</v>
      </c>
      <c r="B91" s="8">
        <f aca="true" t="shared" si="33" ref="B91:Q91">B73+B80+B90</f>
        <v>157926.07620621298</v>
      </c>
      <c r="C91" s="8">
        <f t="shared" si="33"/>
        <v>144687.13339980997</v>
      </c>
      <c r="D91" s="8">
        <f t="shared" si="33"/>
        <v>150954.55467617</v>
      </c>
      <c r="E91" s="8">
        <f t="shared" si="33"/>
        <v>453567.764282193</v>
      </c>
      <c r="F91" s="8">
        <f t="shared" si="33"/>
        <v>157405.1624861</v>
      </c>
      <c r="G91" s="8">
        <f t="shared" si="33"/>
        <v>164207.74510173002</v>
      </c>
      <c r="H91" s="8">
        <f t="shared" si="33"/>
        <v>178393.82589509996</v>
      </c>
      <c r="I91" s="8">
        <f t="shared" si="33"/>
        <v>500006.73348293</v>
      </c>
      <c r="J91" s="8">
        <f t="shared" si="33"/>
        <v>173806.43280217</v>
      </c>
      <c r="K91" s="8">
        <f t="shared" si="33"/>
        <v>148690.16132165998</v>
      </c>
      <c r="L91" s="8">
        <f t="shared" si="33"/>
        <v>170934.73365664</v>
      </c>
      <c r="M91" s="8">
        <f t="shared" si="33"/>
        <v>493431.32778046996</v>
      </c>
      <c r="N91" s="8">
        <f t="shared" si="33"/>
        <v>157598.24153586998</v>
      </c>
      <c r="O91" s="8">
        <f>O73+O80+O90</f>
        <v>171667.50991934</v>
      </c>
      <c r="P91" s="8">
        <f t="shared" si="33"/>
        <v>167157.16690245</v>
      </c>
      <c r="Q91" s="8">
        <f t="shared" si="33"/>
        <v>496422.91835766</v>
      </c>
    </row>
    <row r="92" spans="1:19" ht="12.75">
      <c r="A92" s="5" t="s">
        <v>105</v>
      </c>
      <c r="B92" s="6">
        <v>792.7</v>
      </c>
      <c r="C92" s="6">
        <v>0</v>
      </c>
      <c r="D92" s="6">
        <v>792.7</v>
      </c>
      <c r="E92" s="25">
        <f t="shared" si="31"/>
        <v>1585.4</v>
      </c>
      <c r="F92" s="6">
        <v>792.7</v>
      </c>
      <c r="G92" s="6">
        <v>944.4</v>
      </c>
      <c r="H92" s="6">
        <v>944.4</v>
      </c>
      <c r="I92" s="25">
        <f>SUM(F92:H92)</f>
        <v>2681.5</v>
      </c>
      <c r="J92" s="6">
        <v>944.4</v>
      </c>
      <c r="K92" s="6">
        <v>944.4</v>
      </c>
      <c r="L92" s="6">
        <v>944.4</v>
      </c>
      <c r="M92" s="25">
        <f>SUM(J92:L92)</f>
        <v>2833.2</v>
      </c>
      <c r="N92" s="6">
        <v>944.4</v>
      </c>
      <c r="O92" s="6">
        <v>944.4</v>
      </c>
      <c r="P92" s="6">
        <v>944.4</v>
      </c>
      <c r="Q92" s="25">
        <f>SUM(N92:P92)</f>
        <v>2833.2</v>
      </c>
      <c r="S92" s="42"/>
    </row>
    <row r="93" spans="1:17" ht="12.75">
      <c r="A93" s="9" t="s">
        <v>130</v>
      </c>
      <c r="B93" s="8">
        <f aca="true" t="shared" si="34" ref="B93:Q93">B91-B92</f>
        <v>157133.37620621297</v>
      </c>
      <c r="C93" s="8">
        <f t="shared" si="34"/>
        <v>144687.13339980997</v>
      </c>
      <c r="D93" s="8">
        <f t="shared" si="34"/>
        <v>150161.85467616998</v>
      </c>
      <c r="E93" s="8">
        <f t="shared" si="34"/>
        <v>451982.36428219295</v>
      </c>
      <c r="F93" s="8">
        <f t="shared" si="34"/>
        <v>156612.46248609998</v>
      </c>
      <c r="G93" s="8">
        <f t="shared" si="34"/>
        <v>163263.34510173002</v>
      </c>
      <c r="H93" s="8">
        <f t="shared" si="34"/>
        <v>177449.42589509996</v>
      </c>
      <c r="I93" s="8">
        <f t="shared" si="34"/>
        <v>497325.23348293</v>
      </c>
      <c r="J93" s="8">
        <f t="shared" si="34"/>
        <v>172862.03280217</v>
      </c>
      <c r="K93" s="8">
        <f t="shared" si="34"/>
        <v>147745.76132166</v>
      </c>
      <c r="L93" s="8">
        <f t="shared" si="34"/>
        <v>169990.33365664</v>
      </c>
      <c r="M93" s="8">
        <f t="shared" si="34"/>
        <v>490598.12778046995</v>
      </c>
      <c r="N93" s="8">
        <f t="shared" si="34"/>
        <v>156653.84153587</v>
      </c>
      <c r="O93" s="8">
        <f t="shared" si="34"/>
        <v>170723.10991934</v>
      </c>
      <c r="P93" s="8">
        <f t="shared" si="34"/>
        <v>166212.76690245</v>
      </c>
      <c r="Q93" s="8">
        <f t="shared" si="34"/>
        <v>493589.71835766</v>
      </c>
    </row>
    <row r="94" spans="1:17" ht="12.75">
      <c r="A94" s="5" t="s">
        <v>84</v>
      </c>
      <c r="B94" s="6">
        <v>11.3459528</v>
      </c>
      <c r="C94" s="6">
        <v>8.96045209</v>
      </c>
      <c r="D94" s="6">
        <v>11.85750534</v>
      </c>
      <c r="E94" s="25">
        <f t="shared" si="31"/>
        <v>32.16391023</v>
      </c>
      <c r="F94" s="6">
        <v>73.21823500000002</v>
      </c>
      <c r="G94" s="6">
        <v>5.30002187</v>
      </c>
      <c r="H94" s="6">
        <v>4.98689548</v>
      </c>
      <c r="I94" s="25">
        <f>SUM(F94:H94)</f>
        <v>83.50515235000002</v>
      </c>
      <c r="J94" s="6">
        <v>7.498564439999999</v>
      </c>
      <c r="K94" s="6">
        <v>8.3433191</v>
      </c>
      <c r="L94" s="6">
        <v>8.0123573</v>
      </c>
      <c r="M94" s="25">
        <f>SUM(J94:L94)</f>
        <v>23.85424084</v>
      </c>
      <c r="N94" s="6">
        <v>11.256497200000002</v>
      </c>
      <c r="O94" s="6">
        <v>3.15586105</v>
      </c>
      <c r="P94" s="6">
        <v>1.6328241000000001</v>
      </c>
      <c r="Q94" s="25">
        <f>SUM(N94:P94)</f>
        <v>16.04518235</v>
      </c>
    </row>
    <row r="95" spans="1:17" ht="12.75">
      <c r="A95" s="5" t="s">
        <v>85</v>
      </c>
      <c r="B95" s="6">
        <v>3998.0784241899996</v>
      </c>
      <c r="C95" s="6">
        <v>3859.59918812</v>
      </c>
      <c r="D95" s="6">
        <v>3666.51429887</v>
      </c>
      <c r="E95" s="25">
        <f t="shared" si="31"/>
        <v>11524.191911179998</v>
      </c>
      <c r="F95" s="6">
        <v>4100.7378266999995</v>
      </c>
      <c r="G95" s="6">
        <v>4243.53153328</v>
      </c>
      <c r="H95" s="6">
        <v>4093.816688379999</v>
      </c>
      <c r="I95" s="25">
        <f>SUM(F95:H95)</f>
        <v>12438.086048359999</v>
      </c>
      <c r="J95" s="6">
        <v>3671.95036952</v>
      </c>
      <c r="K95" s="6">
        <v>3653.2272004700003</v>
      </c>
      <c r="L95" s="6">
        <v>4235.278506129999</v>
      </c>
      <c r="M95" s="25">
        <f>SUM(J95:L95)</f>
        <v>11560.456076120001</v>
      </c>
      <c r="N95" s="6">
        <v>3433.0714741</v>
      </c>
      <c r="O95" s="6">
        <v>4001.5732353999997</v>
      </c>
      <c r="P95" s="6">
        <v>3799.6339338499993</v>
      </c>
      <c r="Q95" s="25">
        <f>SUM(N95:P95)</f>
        <v>11234.27864335</v>
      </c>
    </row>
    <row r="96" spans="1:17" ht="12.75">
      <c r="A96" s="5" t="s">
        <v>121</v>
      </c>
      <c r="B96" s="6">
        <v>4009.4243769899995</v>
      </c>
      <c r="C96" s="6">
        <v>3868.55964021</v>
      </c>
      <c r="D96" s="6">
        <v>3678.37180421</v>
      </c>
      <c r="E96" s="25">
        <f t="shared" si="31"/>
        <v>11556.35582141</v>
      </c>
      <c r="F96" s="6">
        <v>4173.9560617</v>
      </c>
      <c r="G96" s="6">
        <v>4248.83155515</v>
      </c>
      <c r="H96" s="6">
        <v>4098.803583859999</v>
      </c>
      <c r="I96" s="25">
        <f>SUM(F96:H96)</f>
        <v>12521.59120071</v>
      </c>
      <c r="J96" s="6">
        <v>3679.44893396</v>
      </c>
      <c r="K96" s="6">
        <v>3661.57051957</v>
      </c>
      <c r="L96" s="6">
        <v>4243.290863429999</v>
      </c>
      <c r="M96" s="25">
        <f>SUM(J96:L96)</f>
        <v>11584.31031696</v>
      </c>
      <c r="N96" s="6">
        <v>3444.3279713</v>
      </c>
      <c r="O96" s="6">
        <v>4004.72909645</v>
      </c>
      <c r="P96" s="6">
        <v>3801.2667579499994</v>
      </c>
      <c r="Q96" s="25">
        <f>SUM(N96:P96)</f>
        <v>11250.3238257</v>
      </c>
    </row>
    <row r="97" spans="1:17" ht="12.75">
      <c r="A97" s="5" t="s">
        <v>122</v>
      </c>
      <c r="B97" s="6">
        <v>2976.2372496</v>
      </c>
      <c r="C97" s="6">
        <v>2745.5448637699997</v>
      </c>
      <c r="D97" s="6">
        <v>1851.7242709000002</v>
      </c>
      <c r="E97" s="25">
        <f t="shared" si="31"/>
        <v>7573.50638427</v>
      </c>
      <c r="F97" s="6">
        <v>1713.5324557</v>
      </c>
      <c r="G97" s="6">
        <v>1864.241339</v>
      </c>
      <c r="H97" s="6">
        <v>2265.033855</v>
      </c>
      <c r="I97" s="25">
        <f>SUM(F97:H97)</f>
        <v>5842.8076497</v>
      </c>
      <c r="J97" s="6">
        <v>1519.16835</v>
      </c>
      <c r="K97" s="6">
        <v>1274.6091488</v>
      </c>
      <c r="L97" s="6">
        <v>1515.7592367</v>
      </c>
      <c r="M97" s="25">
        <f>SUM(J97:L97)</f>
        <v>4309.5367355</v>
      </c>
      <c r="N97" s="6">
        <v>1436.1505382999999</v>
      </c>
      <c r="O97" s="6">
        <v>3366.6545254000002</v>
      </c>
      <c r="P97" s="6">
        <v>1681.9340874000002</v>
      </c>
      <c r="Q97" s="25">
        <f>SUM(N97:P97)</f>
        <v>6484.7391511</v>
      </c>
    </row>
    <row r="98" spans="1:17" ht="12.75">
      <c r="A98" s="9" t="s">
        <v>17</v>
      </c>
      <c r="B98" s="8">
        <f>B93+B94+B95-B96+B97</f>
        <v>160109.61345581297</v>
      </c>
      <c r="C98" s="8">
        <f>C93+C94+C95-C96+C97</f>
        <v>147432.67826357993</v>
      </c>
      <c r="D98" s="8">
        <f aca="true" t="shared" si="35" ref="D98:Q98">D93+D94+D95-D96+D97</f>
        <v>152013.57894707</v>
      </c>
      <c r="E98" s="8">
        <f t="shared" si="35"/>
        <v>459555.87066646287</v>
      </c>
      <c r="F98" s="8">
        <f t="shared" si="35"/>
        <v>158325.9949418</v>
      </c>
      <c r="G98" s="8">
        <f t="shared" si="35"/>
        <v>165127.58644073003</v>
      </c>
      <c r="H98" s="8">
        <f t="shared" si="35"/>
        <v>179714.45975009995</v>
      </c>
      <c r="I98" s="8">
        <f t="shared" si="35"/>
        <v>503168.04113262997</v>
      </c>
      <c r="J98" s="8">
        <f t="shared" si="35"/>
        <v>174381.20115217</v>
      </c>
      <c r="K98" s="8">
        <f t="shared" si="35"/>
        <v>149020.37047045998</v>
      </c>
      <c r="L98" s="8">
        <f t="shared" si="35"/>
        <v>171506.09289333998</v>
      </c>
      <c r="M98" s="8">
        <f t="shared" si="35"/>
        <v>494907.66451597</v>
      </c>
      <c r="N98" s="8">
        <f t="shared" si="35"/>
        <v>158089.99207416998</v>
      </c>
      <c r="O98" s="8">
        <f t="shared" si="35"/>
        <v>174089.76444474</v>
      </c>
      <c r="P98" s="8">
        <f t="shared" si="35"/>
        <v>167894.70098985</v>
      </c>
      <c r="Q98" s="8">
        <f t="shared" si="35"/>
        <v>500074.45750876</v>
      </c>
    </row>
    <row r="99" spans="1:16" ht="14.25">
      <c r="A99" s="13" t="s">
        <v>125</v>
      </c>
      <c r="F99" s="1"/>
      <c r="G99" s="1"/>
      <c r="H99" s="1"/>
      <c r="J99" s="1"/>
      <c r="K99" s="1"/>
      <c r="L99" s="1"/>
      <c r="N99" s="1"/>
      <c r="O99" s="1"/>
      <c r="P99" s="1"/>
    </row>
    <row r="100" spans="5:17" ht="12.75">
      <c r="E100" s="24"/>
      <c r="F100" s="1"/>
      <c r="G100" s="1"/>
      <c r="H100" s="1"/>
      <c r="I100" s="24"/>
      <c r="J100" s="1"/>
      <c r="K100" s="1"/>
      <c r="L100" s="1"/>
      <c r="M100" s="24"/>
      <c r="N100" s="1"/>
      <c r="O100" s="1"/>
      <c r="P100" s="1"/>
      <c r="Q100" s="24"/>
    </row>
    <row r="101" spans="1:17" ht="15.75">
      <c r="A101" s="10" t="s">
        <v>146</v>
      </c>
      <c r="F101" s="1"/>
      <c r="G101" s="1"/>
      <c r="H101" s="1"/>
      <c r="J101" s="1"/>
      <c r="K101" s="1"/>
      <c r="L101" s="1"/>
      <c r="N101" s="1"/>
      <c r="O101" s="1"/>
      <c r="P101" s="1"/>
      <c r="Q101" s="14" t="s">
        <v>157</v>
      </c>
    </row>
    <row r="102" spans="1:17" ht="12.75">
      <c r="A102" s="48" t="s">
        <v>104</v>
      </c>
      <c r="B102" s="46" t="s">
        <v>152</v>
      </c>
      <c r="C102" s="46"/>
      <c r="D102" s="46"/>
      <c r="E102" s="46"/>
      <c r="F102" s="46" t="s">
        <v>153</v>
      </c>
      <c r="G102" s="46"/>
      <c r="H102" s="46"/>
      <c r="I102" s="46"/>
      <c r="J102" s="46" t="s">
        <v>154</v>
      </c>
      <c r="K102" s="46"/>
      <c r="L102" s="46"/>
      <c r="M102" s="46"/>
      <c r="N102" s="46" t="s">
        <v>155</v>
      </c>
      <c r="O102" s="46"/>
      <c r="P102" s="46"/>
      <c r="Q102" s="46"/>
    </row>
    <row r="103" spans="1:17" ht="12.75">
      <c r="A103" s="48"/>
      <c r="B103" s="2" t="s">
        <v>94</v>
      </c>
      <c r="C103" s="2" t="s">
        <v>98</v>
      </c>
      <c r="D103" s="2" t="s">
        <v>99</v>
      </c>
      <c r="E103" s="2" t="s">
        <v>133</v>
      </c>
      <c r="F103" s="2" t="s">
        <v>134</v>
      </c>
      <c r="G103" s="2" t="s">
        <v>135</v>
      </c>
      <c r="H103" s="2" t="s">
        <v>136</v>
      </c>
      <c r="I103" s="2" t="s">
        <v>133</v>
      </c>
      <c r="J103" s="2" t="s">
        <v>137</v>
      </c>
      <c r="K103" s="2" t="s">
        <v>138</v>
      </c>
      <c r="L103" s="2" t="s">
        <v>139</v>
      </c>
      <c r="M103" s="2" t="s">
        <v>133</v>
      </c>
      <c r="N103" s="2" t="s">
        <v>140</v>
      </c>
      <c r="O103" s="2" t="s">
        <v>141</v>
      </c>
      <c r="P103" s="2" t="s">
        <v>142</v>
      </c>
      <c r="Q103" s="2" t="s">
        <v>133</v>
      </c>
    </row>
    <row r="104" spans="1:17" ht="12.75">
      <c r="A104" s="3" t="s">
        <v>43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9" ht="12.75">
      <c r="A105" s="5" t="s">
        <v>44</v>
      </c>
      <c r="B105" s="6">
        <v>6987.576582899999</v>
      </c>
      <c r="C105" s="6">
        <v>8086.7758971700005</v>
      </c>
      <c r="D105" s="6">
        <v>10371.574325239999</v>
      </c>
      <c r="E105" s="25">
        <f aca="true" t="shared" si="36" ref="E105:E110">SUM(B105:D105)</f>
        <v>25445.92680531</v>
      </c>
      <c r="F105" s="6">
        <v>9362.01250233</v>
      </c>
      <c r="G105" s="6">
        <v>9944.40233192</v>
      </c>
      <c r="H105" s="6">
        <v>9595.930069510001</v>
      </c>
      <c r="I105" s="25">
        <f aca="true" t="shared" si="37" ref="I105:I110">SUM(F105:H105)</f>
        <v>28902.34490376</v>
      </c>
      <c r="J105" s="6">
        <v>10948.76215456</v>
      </c>
      <c r="K105" s="6">
        <v>8708.013454850001</v>
      </c>
      <c r="L105" s="6">
        <v>7631.86095982</v>
      </c>
      <c r="M105" s="25">
        <f aca="true" t="shared" si="38" ref="M105:M110">SUM(J105:L105)</f>
        <v>27288.636569230002</v>
      </c>
      <c r="N105" s="6">
        <v>7630.37544495</v>
      </c>
      <c r="O105" s="6">
        <v>7456.1042393</v>
      </c>
      <c r="P105" s="6">
        <v>8632.66230049</v>
      </c>
      <c r="Q105" s="25">
        <f aca="true" t="shared" si="39" ref="Q105:Q110">SUM(N105:P105)</f>
        <v>23719.14198474</v>
      </c>
      <c r="S105" s="42"/>
    </row>
    <row r="106" spans="1:19" ht="12.75">
      <c r="A106" s="5" t="s">
        <v>45</v>
      </c>
      <c r="B106" s="6">
        <v>7395.663967</v>
      </c>
      <c r="C106" s="6">
        <v>3772.33644</v>
      </c>
      <c r="D106" s="22">
        <v>4944.881205</v>
      </c>
      <c r="E106" s="28">
        <f t="shared" si="36"/>
        <v>16112.881612</v>
      </c>
      <c r="F106" s="6">
        <v>4525.960095</v>
      </c>
      <c r="G106" s="6">
        <v>4803.160915</v>
      </c>
      <c r="H106" s="22">
        <v>5198.84265</v>
      </c>
      <c r="I106" s="28">
        <f t="shared" si="37"/>
        <v>14527.963660000001</v>
      </c>
      <c r="J106" s="6">
        <v>5027.01869</v>
      </c>
      <c r="K106" s="6">
        <v>4632.425902</v>
      </c>
      <c r="L106" s="22">
        <v>4278.35777</v>
      </c>
      <c r="M106" s="28">
        <f t="shared" si="38"/>
        <v>13937.802361999999</v>
      </c>
      <c r="N106" s="6">
        <v>5702.78297</v>
      </c>
      <c r="O106" s="6">
        <v>4554.39876</v>
      </c>
      <c r="P106" s="22">
        <v>5326.878665</v>
      </c>
      <c r="Q106" s="28">
        <f t="shared" si="39"/>
        <v>15584.060395</v>
      </c>
      <c r="S106" s="42"/>
    </row>
    <row r="107" spans="1:19" ht="12.75">
      <c r="A107" s="5" t="s">
        <v>46</v>
      </c>
      <c r="B107" s="6">
        <v>1983.2680648</v>
      </c>
      <c r="C107" s="6">
        <v>1768.2342094</v>
      </c>
      <c r="D107" s="6">
        <v>1964.675864</v>
      </c>
      <c r="E107" s="25">
        <f t="shared" si="36"/>
        <v>5716.1781382</v>
      </c>
      <c r="F107" s="6">
        <v>2275.0831994</v>
      </c>
      <c r="G107" s="6">
        <v>2223.8633756</v>
      </c>
      <c r="H107" s="6">
        <v>1670.936725</v>
      </c>
      <c r="I107" s="25">
        <f t="shared" si="37"/>
        <v>6169.8832999999995</v>
      </c>
      <c r="J107" s="6">
        <v>2713.934167</v>
      </c>
      <c r="K107" s="6">
        <v>1887.128136</v>
      </c>
      <c r="L107" s="6">
        <v>1786.9895357999999</v>
      </c>
      <c r="M107" s="25">
        <f t="shared" si="38"/>
        <v>6388.0518388</v>
      </c>
      <c r="N107" s="6">
        <v>2244.2945598</v>
      </c>
      <c r="O107" s="6">
        <v>1856.5930512</v>
      </c>
      <c r="P107" s="6">
        <v>1807.3675105999998</v>
      </c>
      <c r="Q107" s="25">
        <f t="shared" si="39"/>
        <v>5908.2551216</v>
      </c>
      <c r="S107" s="42"/>
    </row>
    <row r="108" spans="1:19" ht="12.75">
      <c r="A108" s="5" t="s">
        <v>48</v>
      </c>
      <c r="B108" s="6">
        <v>2400.0177093800003</v>
      </c>
      <c r="C108" s="6">
        <v>10210.859310799999</v>
      </c>
      <c r="D108" s="6">
        <v>7337.77559733</v>
      </c>
      <c r="E108" s="25">
        <f t="shared" si="36"/>
        <v>19948.65261751</v>
      </c>
      <c r="F108" s="6">
        <v>8557.29367855</v>
      </c>
      <c r="G108" s="6">
        <v>5448.224110300001</v>
      </c>
      <c r="H108" s="6">
        <v>10490.06966464</v>
      </c>
      <c r="I108" s="25">
        <f t="shared" si="37"/>
        <v>24495.58745349</v>
      </c>
      <c r="J108" s="6">
        <v>7777.22305048</v>
      </c>
      <c r="K108" s="6">
        <v>6634.451731239999</v>
      </c>
      <c r="L108" s="6">
        <v>6740.73324558</v>
      </c>
      <c r="M108" s="25">
        <f t="shared" si="38"/>
        <v>21152.4080273</v>
      </c>
      <c r="N108" s="6">
        <v>6876.70235086</v>
      </c>
      <c r="O108" s="6">
        <v>6489.34216795</v>
      </c>
      <c r="P108" s="6">
        <v>6625.59408026</v>
      </c>
      <c r="Q108" s="25">
        <f t="shared" si="39"/>
        <v>19991.63859907</v>
      </c>
      <c r="S108" s="42"/>
    </row>
    <row r="109" spans="1:19" ht="12.75">
      <c r="A109" s="5" t="s">
        <v>89</v>
      </c>
      <c r="B109" s="6">
        <v>1727.164461</v>
      </c>
      <c r="C109" s="6">
        <v>1503.545852</v>
      </c>
      <c r="D109" s="6">
        <v>1384.79114</v>
      </c>
      <c r="E109" s="25">
        <f t="shared" si="36"/>
        <v>4615.501453</v>
      </c>
      <c r="F109" s="6">
        <v>1614.260384</v>
      </c>
      <c r="G109" s="6">
        <v>1729.281844</v>
      </c>
      <c r="H109" s="6">
        <v>1211.665241</v>
      </c>
      <c r="I109" s="25">
        <f t="shared" si="37"/>
        <v>4555.207469</v>
      </c>
      <c r="J109" s="6">
        <v>1798.433969</v>
      </c>
      <c r="K109" s="6">
        <v>1615.591767</v>
      </c>
      <c r="L109" s="6">
        <v>1546.098199</v>
      </c>
      <c r="M109" s="25">
        <f t="shared" si="38"/>
        <v>4960.123935</v>
      </c>
      <c r="N109" s="6">
        <v>1686.636865</v>
      </c>
      <c r="O109" s="6">
        <v>2001.384149</v>
      </c>
      <c r="P109" s="6">
        <v>1979.016334</v>
      </c>
      <c r="Q109" s="25">
        <f t="shared" si="39"/>
        <v>5667.037348</v>
      </c>
      <c r="S109" s="42"/>
    </row>
    <row r="110" spans="1:19" ht="12.75">
      <c r="A110" s="5" t="s">
        <v>58</v>
      </c>
      <c r="B110" s="6">
        <v>3007.5798975599955</v>
      </c>
      <c r="C110" s="6">
        <v>64.71252500000378</v>
      </c>
      <c r="D110" s="23">
        <v>77.00705300000504</v>
      </c>
      <c r="E110" s="32">
        <f t="shared" si="36"/>
        <v>3149.299475560004</v>
      </c>
      <c r="F110" s="6">
        <v>93.97114999999508</v>
      </c>
      <c r="G110" s="6">
        <v>92.17845099999431</v>
      </c>
      <c r="H110" s="23">
        <v>12.494443000002093</v>
      </c>
      <c r="I110" s="32">
        <f t="shared" si="37"/>
        <v>198.64404399999148</v>
      </c>
      <c r="J110" s="6">
        <v>94.97434900000076</v>
      </c>
      <c r="K110" s="6">
        <v>96.93797200000063</v>
      </c>
      <c r="L110" s="23">
        <v>116.73821999999836</v>
      </c>
      <c r="M110" s="32">
        <f t="shared" si="38"/>
        <v>308.65054099999975</v>
      </c>
      <c r="N110" s="6">
        <v>93.73534799999925</v>
      </c>
      <c r="O110" s="6">
        <v>75.38606300000265</v>
      </c>
      <c r="P110" s="23">
        <v>100.94134100000156</v>
      </c>
      <c r="Q110" s="32">
        <f t="shared" si="39"/>
        <v>270.06275200000346</v>
      </c>
      <c r="S110" s="42"/>
    </row>
    <row r="111" spans="1:19" ht="12.75">
      <c r="A111" s="9" t="s">
        <v>52</v>
      </c>
      <c r="B111" s="8">
        <f aca="true" t="shared" si="40" ref="B111:Q111">SUM(B105:B110)</f>
        <v>23501.270682639995</v>
      </c>
      <c r="C111" s="8">
        <f t="shared" si="40"/>
        <v>25406.46423437</v>
      </c>
      <c r="D111" s="8">
        <f t="shared" si="40"/>
        <v>26080.705184570004</v>
      </c>
      <c r="E111" s="8">
        <f t="shared" si="40"/>
        <v>74988.44010158001</v>
      </c>
      <c r="F111" s="8">
        <f t="shared" si="40"/>
        <v>26428.58100928</v>
      </c>
      <c r="G111" s="8">
        <f t="shared" si="40"/>
        <v>24241.11102782</v>
      </c>
      <c r="H111" s="8">
        <f t="shared" si="40"/>
        <v>28179.938793150002</v>
      </c>
      <c r="I111" s="8">
        <f t="shared" si="40"/>
        <v>78849.63083025</v>
      </c>
      <c r="J111" s="8">
        <f t="shared" si="40"/>
        <v>28360.34638004</v>
      </c>
      <c r="K111" s="8">
        <f t="shared" si="40"/>
        <v>23574.548963089997</v>
      </c>
      <c r="L111" s="8">
        <f t="shared" si="40"/>
        <v>22100.777930199998</v>
      </c>
      <c r="M111" s="8">
        <f t="shared" si="40"/>
        <v>74035.67327333</v>
      </c>
      <c r="N111" s="8">
        <f t="shared" si="40"/>
        <v>24234.52753861</v>
      </c>
      <c r="O111" s="8">
        <f t="shared" si="40"/>
        <v>22433.208430450002</v>
      </c>
      <c r="P111" s="8">
        <f t="shared" si="40"/>
        <v>24472.46023135</v>
      </c>
      <c r="Q111" s="8">
        <f t="shared" si="40"/>
        <v>71140.19620041</v>
      </c>
      <c r="S111" s="42"/>
    </row>
    <row r="112" spans="1:19" ht="12.75">
      <c r="A112" s="3" t="s">
        <v>53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S112" s="42"/>
    </row>
    <row r="113" spans="1:19" ht="12.75">
      <c r="A113" s="5" t="s">
        <v>44</v>
      </c>
      <c r="B113" s="6">
        <v>5643.94249085</v>
      </c>
      <c r="C113" s="6">
        <v>5191.50408767</v>
      </c>
      <c r="D113" s="6">
        <v>6799.86947482</v>
      </c>
      <c r="E113" s="25">
        <f aca="true" t="shared" si="41" ref="E113:E122">SUM(B113:D113)</f>
        <v>17635.31605334</v>
      </c>
      <c r="F113" s="6">
        <v>5772.78104894</v>
      </c>
      <c r="G113" s="6">
        <v>5259.61027399</v>
      </c>
      <c r="H113" s="6">
        <v>4933.53882067</v>
      </c>
      <c r="I113" s="25">
        <f aca="true" t="shared" si="42" ref="I113:I122">SUM(F113:H113)</f>
        <v>15965.930143599999</v>
      </c>
      <c r="J113" s="6">
        <v>5892.48654901</v>
      </c>
      <c r="K113" s="6">
        <v>5964.43660134</v>
      </c>
      <c r="L113" s="6">
        <v>4792.60763483</v>
      </c>
      <c r="M113" s="25">
        <f aca="true" t="shared" si="43" ref="M113:M122">SUM(J113:L113)</f>
        <v>16649.530785180003</v>
      </c>
      <c r="N113" s="6">
        <v>5191.52450462</v>
      </c>
      <c r="O113" s="6">
        <v>4822.16188829</v>
      </c>
      <c r="P113" s="6">
        <v>5772.53073007</v>
      </c>
      <c r="Q113" s="25">
        <f aca="true" t="shared" si="44" ref="Q113:Q122">SUM(N113:P113)</f>
        <v>15786.21712298</v>
      </c>
      <c r="S113" s="42"/>
    </row>
    <row r="114" spans="1:19" ht="12.75">
      <c r="A114" s="5" t="s">
        <v>45</v>
      </c>
      <c r="B114" s="6">
        <v>3013.2273016999998</v>
      </c>
      <c r="C114" s="6">
        <v>2572.2489438400003</v>
      </c>
      <c r="D114" s="6">
        <v>3223.57345532</v>
      </c>
      <c r="E114" s="25">
        <f t="shared" si="41"/>
        <v>8809.04970086</v>
      </c>
      <c r="F114" s="6">
        <v>1299.57545029</v>
      </c>
      <c r="G114" s="6">
        <v>2530.0495424899996</v>
      </c>
      <c r="H114" s="6">
        <v>2332.6468414</v>
      </c>
      <c r="I114" s="25">
        <f t="shared" si="42"/>
        <v>6162.271834179999</v>
      </c>
      <c r="J114" s="6">
        <v>1883.08897325</v>
      </c>
      <c r="K114" s="6">
        <v>1321.4083631300002</v>
      </c>
      <c r="L114" s="6">
        <v>2348.9589954000003</v>
      </c>
      <c r="M114" s="25">
        <f t="shared" si="43"/>
        <v>5553.45633178</v>
      </c>
      <c r="N114" s="6">
        <v>2793.33196538</v>
      </c>
      <c r="O114" s="6">
        <v>2463.99184681</v>
      </c>
      <c r="P114" s="6">
        <v>3076.38056547</v>
      </c>
      <c r="Q114" s="25">
        <f t="shared" si="44"/>
        <v>8333.70437766</v>
      </c>
      <c r="S114" s="42"/>
    </row>
    <row r="115" spans="1:19" ht="12.75">
      <c r="A115" s="5" t="s">
        <v>46</v>
      </c>
      <c r="B115" s="6">
        <v>780.7721665</v>
      </c>
      <c r="C115" s="6">
        <v>1038.53326624</v>
      </c>
      <c r="D115" s="6">
        <v>1213.54970584</v>
      </c>
      <c r="E115" s="25">
        <f t="shared" si="41"/>
        <v>3032.85513858</v>
      </c>
      <c r="F115" s="6">
        <v>2349.3570059</v>
      </c>
      <c r="G115" s="6">
        <v>1659.73996397</v>
      </c>
      <c r="H115" s="6">
        <v>1815.89689195</v>
      </c>
      <c r="I115" s="25">
        <f t="shared" si="42"/>
        <v>5824.99386182</v>
      </c>
      <c r="J115" s="6">
        <v>2391.85148966</v>
      </c>
      <c r="K115" s="6">
        <v>1181.8122144000001</v>
      </c>
      <c r="L115" s="6">
        <v>1847.47357487</v>
      </c>
      <c r="M115" s="25">
        <f t="shared" si="43"/>
        <v>5421.13727893</v>
      </c>
      <c r="N115" s="6">
        <v>1963.94542454</v>
      </c>
      <c r="O115" s="6">
        <v>1981.68929422</v>
      </c>
      <c r="P115" s="6">
        <v>935.62851285</v>
      </c>
      <c r="Q115" s="25">
        <f t="shared" si="44"/>
        <v>4881.26323161</v>
      </c>
      <c r="S115" s="42"/>
    </row>
    <row r="116" spans="1:19" ht="12.75">
      <c r="A116" s="5" t="s">
        <v>110</v>
      </c>
      <c r="B116" s="6">
        <v>1745.58275494</v>
      </c>
      <c r="C116" s="6">
        <v>1765.39262803</v>
      </c>
      <c r="D116" s="6">
        <v>1381.3800335399999</v>
      </c>
      <c r="E116" s="25">
        <f t="shared" si="41"/>
        <v>4892.35541651</v>
      </c>
      <c r="F116" s="6">
        <v>2666.49350135</v>
      </c>
      <c r="G116" s="6">
        <v>2937.50114944</v>
      </c>
      <c r="H116" s="6">
        <v>1879.17909453</v>
      </c>
      <c r="I116" s="25">
        <f t="shared" si="42"/>
        <v>7483.17374532</v>
      </c>
      <c r="J116" s="6">
        <v>1355.49246905</v>
      </c>
      <c r="K116" s="6">
        <v>1149.74672473</v>
      </c>
      <c r="L116" s="6">
        <v>939.75754018</v>
      </c>
      <c r="M116" s="25">
        <f t="shared" si="43"/>
        <v>3444.9967339600003</v>
      </c>
      <c r="N116" s="6">
        <v>1145.1612480899998</v>
      </c>
      <c r="O116" s="6">
        <v>2008.69041335</v>
      </c>
      <c r="P116" s="6">
        <v>1634.4950889000002</v>
      </c>
      <c r="Q116" s="25">
        <f t="shared" si="44"/>
        <v>4788.34675034</v>
      </c>
      <c r="S116" s="42"/>
    </row>
    <row r="117" spans="1:19" ht="12.75">
      <c r="A117" s="5" t="s">
        <v>57</v>
      </c>
      <c r="B117" s="6">
        <v>734.36183066</v>
      </c>
      <c r="C117" s="6">
        <v>3358.9467691199998</v>
      </c>
      <c r="D117" s="6">
        <v>2359.84817</v>
      </c>
      <c r="E117" s="25">
        <f t="shared" si="41"/>
        <v>6453.15676978</v>
      </c>
      <c r="F117" s="6">
        <v>2711.47300615</v>
      </c>
      <c r="G117" s="6">
        <v>3519.9992187</v>
      </c>
      <c r="H117" s="6">
        <v>2967.4194704300003</v>
      </c>
      <c r="I117" s="25">
        <f t="shared" si="42"/>
        <v>9198.891695280001</v>
      </c>
      <c r="J117" s="6">
        <v>2138.35590095</v>
      </c>
      <c r="K117" s="6">
        <v>2260.096171</v>
      </c>
      <c r="L117" s="6">
        <v>1509.566921</v>
      </c>
      <c r="M117" s="25">
        <f t="shared" si="43"/>
        <v>5908.018992949999</v>
      </c>
      <c r="N117" s="6">
        <v>1860.2704964000002</v>
      </c>
      <c r="O117" s="6">
        <v>784.466472</v>
      </c>
      <c r="P117" s="6">
        <v>518.1802102</v>
      </c>
      <c r="Q117" s="25">
        <f t="shared" si="44"/>
        <v>3162.9171786</v>
      </c>
      <c r="S117" s="42"/>
    </row>
    <row r="118" spans="1:19" ht="12.75">
      <c r="A118" s="5" t="s">
        <v>111</v>
      </c>
      <c r="B118" s="6">
        <v>4888.751369</v>
      </c>
      <c r="C118" s="6">
        <v>2420.43857598</v>
      </c>
      <c r="D118" s="6">
        <v>4873.591477520001</v>
      </c>
      <c r="E118" s="25">
        <f t="shared" si="41"/>
        <v>12182.7814225</v>
      </c>
      <c r="F118" s="6">
        <v>4662.76187021</v>
      </c>
      <c r="G118" s="6">
        <v>5616.51331946</v>
      </c>
      <c r="H118" s="6">
        <v>6438.14059033</v>
      </c>
      <c r="I118" s="25">
        <f t="shared" si="42"/>
        <v>16717.41578</v>
      </c>
      <c r="J118" s="6">
        <v>4527.944157479999</v>
      </c>
      <c r="K118" s="6">
        <v>4826.57768125</v>
      </c>
      <c r="L118" s="6">
        <v>5265.933626270001</v>
      </c>
      <c r="M118" s="25">
        <f t="shared" si="43"/>
        <v>14620.455465</v>
      </c>
      <c r="N118" s="6">
        <v>4041.457646</v>
      </c>
      <c r="O118" s="6">
        <v>4404.540925390001</v>
      </c>
      <c r="P118" s="6">
        <v>4007.48676683</v>
      </c>
      <c r="Q118" s="25">
        <f t="shared" si="44"/>
        <v>12453.48533822</v>
      </c>
      <c r="S118" s="42"/>
    </row>
    <row r="119" spans="1:19" ht="12.75">
      <c r="A119" s="11" t="s">
        <v>112</v>
      </c>
      <c r="B119" s="6">
        <v>3510.84738711</v>
      </c>
      <c r="C119" s="6">
        <v>8275.170270100001</v>
      </c>
      <c r="D119" s="6">
        <v>11310.92440517</v>
      </c>
      <c r="E119" s="25">
        <f t="shared" si="41"/>
        <v>23096.942062380003</v>
      </c>
      <c r="F119" s="6">
        <v>11135.156579620001</v>
      </c>
      <c r="G119" s="6">
        <v>13399.76562052</v>
      </c>
      <c r="H119" s="6">
        <v>11478.03713705</v>
      </c>
      <c r="I119" s="25">
        <f t="shared" si="42"/>
        <v>36012.95933719</v>
      </c>
      <c r="J119" s="6">
        <v>12575.70049153</v>
      </c>
      <c r="K119" s="6">
        <v>11103.482973979999</v>
      </c>
      <c r="L119" s="6">
        <v>10136.45163911</v>
      </c>
      <c r="M119" s="25">
        <f t="shared" si="43"/>
        <v>33815.63510462</v>
      </c>
      <c r="N119" s="6">
        <v>6682.33909812</v>
      </c>
      <c r="O119" s="6">
        <v>12142.296787059999</v>
      </c>
      <c r="P119" s="6">
        <v>11306.021886620001</v>
      </c>
      <c r="Q119" s="25">
        <f t="shared" si="44"/>
        <v>30130.6577718</v>
      </c>
      <c r="S119" s="42"/>
    </row>
    <row r="120" spans="1:19" ht="12.75">
      <c r="A120" s="5" t="s">
        <v>58</v>
      </c>
      <c r="B120" s="6">
        <v>20555.22753105001</v>
      </c>
      <c r="C120" s="6">
        <v>15233.437144809994</v>
      </c>
      <c r="D120" s="6">
        <v>18513.502528979996</v>
      </c>
      <c r="E120" s="25">
        <f t="shared" si="41"/>
        <v>54302.16720484</v>
      </c>
      <c r="F120" s="6">
        <v>12990.36945562999</v>
      </c>
      <c r="G120" s="6">
        <v>16464.12337407999</v>
      </c>
      <c r="H120" s="6">
        <v>18448.908913829975</v>
      </c>
      <c r="I120" s="25">
        <f t="shared" si="42"/>
        <v>47903.40174353996</v>
      </c>
      <c r="J120" s="6">
        <v>16486.910848519994</v>
      </c>
      <c r="K120" s="6">
        <v>16725.033750839983</v>
      </c>
      <c r="L120" s="6">
        <v>12239.925527699996</v>
      </c>
      <c r="M120" s="25">
        <f t="shared" si="43"/>
        <v>45451.87012705998</v>
      </c>
      <c r="N120" s="6">
        <v>18319.6</v>
      </c>
      <c r="O120" s="6">
        <v>13484.221326169994</v>
      </c>
      <c r="P120" s="6">
        <v>10967.347935500005</v>
      </c>
      <c r="Q120" s="25">
        <f t="shared" si="44"/>
        <v>42771.16926167</v>
      </c>
      <c r="S120" s="42"/>
    </row>
    <row r="121" spans="1:19" ht="12.75">
      <c r="A121" s="5" t="s">
        <v>90</v>
      </c>
      <c r="B121" s="6">
        <v>465.25762786999996</v>
      </c>
      <c r="C121" s="6">
        <v>73.45976205</v>
      </c>
      <c r="D121" s="6">
        <v>141.41030603000002</v>
      </c>
      <c r="E121" s="25">
        <f t="shared" si="41"/>
        <v>680.12769595</v>
      </c>
      <c r="F121" s="6">
        <v>302.67007973</v>
      </c>
      <c r="G121" s="6">
        <v>244.00693529000003</v>
      </c>
      <c r="H121" s="6">
        <v>286.49281087</v>
      </c>
      <c r="I121" s="25">
        <f t="shared" si="42"/>
        <v>833.1698258900001</v>
      </c>
      <c r="J121" s="6">
        <v>77.07626864</v>
      </c>
      <c r="K121" s="6">
        <v>145.25787313</v>
      </c>
      <c r="L121" s="6">
        <v>300.4155692</v>
      </c>
      <c r="M121" s="25">
        <f t="shared" si="43"/>
        <v>522.74971097</v>
      </c>
      <c r="N121" s="6">
        <v>31.67020697</v>
      </c>
      <c r="O121" s="6">
        <v>149.62045122</v>
      </c>
      <c r="P121" s="6">
        <v>29.81478303</v>
      </c>
      <c r="Q121" s="25">
        <f t="shared" si="44"/>
        <v>211.10544122000002</v>
      </c>
      <c r="S121" s="42"/>
    </row>
    <row r="122" spans="1:19" ht="12.75">
      <c r="A122" s="5" t="s">
        <v>96</v>
      </c>
      <c r="B122" s="6">
        <v>31.795</v>
      </c>
      <c r="C122" s="6">
        <v>22.0116</v>
      </c>
      <c r="D122" s="6">
        <v>0</v>
      </c>
      <c r="E122" s="25">
        <f t="shared" si="41"/>
        <v>53.8066</v>
      </c>
      <c r="F122" s="6">
        <v>23.64</v>
      </c>
      <c r="G122" s="6">
        <v>0</v>
      </c>
      <c r="H122" s="6">
        <v>2.565</v>
      </c>
      <c r="I122" s="25">
        <f t="shared" si="42"/>
        <v>26.205000000000002</v>
      </c>
      <c r="J122" s="6">
        <v>0</v>
      </c>
      <c r="K122" s="6">
        <v>0</v>
      </c>
      <c r="L122" s="6">
        <v>2.90614</v>
      </c>
      <c r="M122" s="25">
        <f t="shared" si="43"/>
        <v>2.90614</v>
      </c>
      <c r="N122" s="6">
        <v>0</v>
      </c>
      <c r="O122" s="6">
        <v>2.63</v>
      </c>
      <c r="P122" s="6">
        <v>0</v>
      </c>
      <c r="Q122" s="25">
        <f t="shared" si="44"/>
        <v>2.63</v>
      </c>
      <c r="S122" s="42"/>
    </row>
    <row r="123" spans="1:19" ht="12.75">
      <c r="A123" s="9" t="s">
        <v>52</v>
      </c>
      <c r="B123" s="8">
        <f aca="true" t="shared" si="45" ref="B123:Q123">SUM(B113:B122)</f>
        <v>41369.76545968001</v>
      </c>
      <c r="C123" s="8">
        <f t="shared" si="45"/>
        <v>39951.14304783999</v>
      </c>
      <c r="D123" s="8">
        <f t="shared" si="45"/>
        <v>49817.64955721999</v>
      </c>
      <c r="E123" s="8">
        <f t="shared" si="45"/>
        <v>131138.55806474</v>
      </c>
      <c r="F123" s="8">
        <f t="shared" si="45"/>
        <v>43914.27799781999</v>
      </c>
      <c r="G123" s="8">
        <f t="shared" si="45"/>
        <v>51631.30939794</v>
      </c>
      <c r="H123" s="8">
        <f t="shared" si="45"/>
        <v>50582.82557105998</v>
      </c>
      <c r="I123" s="8">
        <f t="shared" si="45"/>
        <v>146128.41296681995</v>
      </c>
      <c r="J123" s="8">
        <f t="shared" si="45"/>
        <v>47328.90714808999</v>
      </c>
      <c r="K123" s="8">
        <f t="shared" si="45"/>
        <v>44677.852353799986</v>
      </c>
      <c r="L123" s="8">
        <f t="shared" si="45"/>
        <v>39383.997168559996</v>
      </c>
      <c r="M123" s="8">
        <f t="shared" si="45"/>
        <v>131390.75667045</v>
      </c>
      <c r="N123" s="8">
        <f t="shared" si="45"/>
        <v>42029.300590119994</v>
      </c>
      <c r="O123" s="8">
        <f t="shared" si="45"/>
        <v>42244.309404509986</v>
      </c>
      <c r="P123" s="8">
        <f t="shared" si="45"/>
        <v>38247.886479470006</v>
      </c>
      <c r="Q123" s="8">
        <f t="shared" si="45"/>
        <v>122521.49647410001</v>
      </c>
      <c r="S123" s="42"/>
    </row>
    <row r="124" spans="1:19" ht="12.75">
      <c r="A124" s="3" t="s">
        <v>119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S124" s="42"/>
    </row>
    <row r="125" spans="1:19" ht="12.75">
      <c r="A125" s="5" t="s">
        <v>91</v>
      </c>
      <c r="B125" s="6">
        <v>4942.0679492</v>
      </c>
      <c r="C125" s="6">
        <v>6499.57135718</v>
      </c>
      <c r="D125" s="6">
        <v>67806.02430312001</v>
      </c>
      <c r="E125" s="25">
        <f aca="true" t="shared" si="46" ref="E125:E137">SUM(B125:D125)</f>
        <v>79247.66360950001</v>
      </c>
      <c r="F125" s="6">
        <v>3489.1493030499996</v>
      </c>
      <c r="G125" s="6">
        <v>1657.4841773</v>
      </c>
      <c r="H125" s="6">
        <v>62379.03168825</v>
      </c>
      <c r="I125" s="25">
        <f aca="true" t="shared" si="47" ref="I125:I137">SUM(F125:H125)</f>
        <v>67525.6651686</v>
      </c>
      <c r="J125" s="6">
        <v>4370.71743265</v>
      </c>
      <c r="K125" s="6">
        <v>1302.4221365</v>
      </c>
      <c r="L125" s="6">
        <v>76505.65069773002</v>
      </c>
      <c r="M125" s="25">
        <f aca="true" t="shared" si="48" ref="M125:M137">SUM(J125:L125)</f>
        <v>82178.79026688001</v>
      </c>
      <c r="N125" s="6">
        <v>2928.17831952</v>
      </c>
      <c r="O125" s="6">
        <v>12499.2283945</v>
      </c>
      <c r="P125" s="6">
        <v>74972.76532422</v>
      </c>
      <c r="Q125" s="25">
        <f aca="true" t="shared" si="49" ref="Q125:Q137">SUM(N125:P125)</f>
        <v>90400.17203824001</v>
      </c>
      <c r="S125" s="42"/>
    </row>
    <row r="126" spans="1:19" ht="12.75">
      <c r="A126" s="5" t="s">
        <v>92</v>
      </c>
      <c r="B126" s="6">
        <v>40066.456035719995</v>
      </c>
      <c r="C126" s="6">
        <v>38623.20966098</v>
      </c>
      <c r="D126" s="6">
        <v>41836.88250663</v>
      </c>
      <c r="E126" s="25">
        <f t="shared" si="46"/>
        <v>120526.54820332999</v>
      </c>
      <c r="F126" s="6">
        <v>39459.24625866</v>
      </c>
      <c r="G126" s="6">
        <v>36248.54506549</v>
      </c>
      <c r="H126" s="6">
        <v>52115.085298419996</v>
      </c>
      <c r="I126" s="25">
        <f t="shared" si="47"/>
        <v>127822.87662256998</v>
      </c>
      <c r="J126" s="6">
        <v>42549.585547129995</v>
      </c>
      <c r="K126" s="6">
        <v>52209.80745679</v>
      </c>
      <c r="L126" s="6">
        <v>49772.98695849</v>
      </c>
      <c r="M126" s="25">
        <f t="shared" si="48"/>
        <v>144532.37996241</v>
      </c>
      <c r="N126" s="6">
        <v>35504.21829111</v>
      </c>
      <c r="O126" s="6">
        <v>45400.51718475</v>
      </c>
      <c r="P126" s="6">
        <v>30414.7898556</v>
      </c>
      <c r="Q126" s="25">
        <f t="shared" si="49"/>
        <v>111319.52533146001</v>
      </c>
      <c r="S126" s="42"/>
    </row>
    <row r="127" spans="1:19" ht="12.75">
      <c r="A127" s="11" t="s">
        <v>93</v>
      </c>
      <c r="B127" s="6">
        <v>6899.10452265</v>
      </c>
      <c r="C127" s="6">
        <v>3053.70390495</v>
      </c>
      <c r="D127" s="6">
        <v>5756.16363678</v>
      </c>
      <c r="E127" s="25">
        <f t="shared" si="46"/>
        <v>15708.972064380001</v>
      </c>
      <c r="F127" s="6">
        <v>6422.97818113</v>
      </c>
      <c r="G127" s="6">
        <v>10027.787349209999</v>
      </c>
      <c r="H127" s="6">
        <v>6977.797938799999</v>
      </c>
      <c r="I127" s="25">
        <f t="shared" si="47"/>
        <v>23428.563469139997</v>
      </c>
      <c r="J127" s="6">
        <v>6029.66126533</v>
      </c>
      <c r="K127" s="6">
        <v>9144.47106039</v>
      </c>
      <c r="L127" s="6">
        <v>7007.49480534</v>
      </c>
      <c r="M127" s="25">
        <f t="shared" si="48"/>
        <v>22181.62713106</v>
      </c>
      <c r="N127" s="6">
        <v>4335.25747909</v>
      </c>
      <c r="O127" s="6">
        <v>6586.91156121</v>
      </c>
      <c r="P127" s="6">
        <v>2386.0335942600004</v>
      </c>
      <c r="Q127" s="25">
        <f t="shared" si="49"/>
        <v>13308.202634559999</v>
      </c>
      <c r="S127" s="42"/>
    </row>
    <row r="128" spans="1:19" ht="12.75">
      <c r="A128" s="11" t="s">
        <v>13</v>
      </c>
      <c r="B128" s="6">
        <v>0</v>
      </c>
      <c r="C128" s="6">
        <v>0</v>
      </c>
      <c r="D128" s="6">
        <v>0</v>
      </c>
      <c r="E128" s="25">
        <f t="shared" si="46"/>
        <v>0</v>
      </c>
      <c r="F128" s="6">
        <v>0</v>
      </c>
      <c r="G128" s="6">
        <v>0</v>
      </c>
      <c r="H128" s="6">
        <v>0</v>
      </c>
      <c r="I128" s="25">
        <f t="shared" si="47"/>
        <v>0</v>
      </c>
      <c r="J128" s="6">
        <v>0</v>
      </c>
      <c r="K128" s="6">
        <v>0</v>
      </c>
      <c r="L128" s="6">
        <v>0</v>
      </c>
      <c r="M128" s="25">
        <f t="shared" si="48"/>
        <v>0</v>
      </c>
      <c r="N128" s="6">
        <v>0</v>
      </c>
      <c r="O128" s="6">
        <v>0</v>
      </c>
      <c r="P128" s="6">
        <v>0</v>
      </c>
      <c r="Q128" s="25">
        <f t="shared" si="49"/>
        <v>0</v>
      </c>
      <c r="S128" s="42"/>
    </row>
    <row r="129" spans="1:19" ht="12.75">
      <c r="A129" s="5" t="s">
        <v>12</v>
      </c>
      <c r="B129" s="6">
        <v>703.92379807</v>
      </c>
      <c r="C129" s="6">
        <v>674.96614537</v>
      </c>
      <c r="D129" s="6">
        <v>826.1667900499999</v>
      </c>
      <c r="E129" s="25">
        <f t="shared" si="46"/>
        <v>2205.0567334899997</v>
      </c>
      <c r="F129" s="6">
        <v>529.58490666</v>
      </c>
      <c r="G129" s="6">
        <v>979.31811741</v>
      </c>
      <c r="H129" s="6">
        <v>1365.45287702</v>
      </c>
      <c r="I129" s="25">
        <f t="shared" si="47"/>
        <v>2874.35590109</v>
      </c>
      <c r="J129" s="6">
        <v>1012.7408613700002</v>
      </c>
      <c r="K129" s="6">
        <v>1003.4421650400001</v>
      </c>
      <c r="L129" s="6">
        <v>1572.442747</v>
      </c>
      <c r="M129" s="25">
        <f t="shared" si="48"/>
        <v>3588.6257734100004</v>
      </c>
      <c r="N129" s="6">
        <v>825.93933176</v>
      </c>
      <c r="O129" s="6">
        <v>891.7089410499999</v>
      </c>
      <c r="P129" s="6">
        <v>432.14426003000005</v>
      </c>
      <c r="Q129" s="25">
        <f t="shared" si="49"/>
        <v>2149.79253284</v>
      </c>
      <c r="S129" s="42"/>
    </row>
    <row r="130" spans="1:19" ht="12.75">
      <c r="A130" s="11" t="s">
        <v>113</v>
      </c>
      <c r="B130" s="6">
        <v>2663.8337450100003</v>
      </c>
      <c r="C130" s="6">
        <v>1150.1931089000002</v>
      </c>
      <c r="D130" s="6">
        <v>2306.13454213</v>
      </c>
      <c r="E130" s="25">
        <f t="shared" si="46"/>
        <v>6120.161396040001</v>
      </c>
      <c r="F130" s="6">
        <v>1760.64228538</v>
      </c>
      <c r="G130" s="6">
        <v>2770.8120879599996</v>
      </c>
      <c r="H130" s="6">
        <v>1799.65836183</v>
      </c>
      <c r="I130" s="25">
        <f t="shared" si="47"/>
        <v>6331.11273517</v>
      </c>
      <c r="J130" s="6">
        <v>3405.6699181500007</v>
      </c>
      <c r="K130" s="6">
        <v>3607.8900965699995</v>
      </c>
      <c r="L130" s="6">
        <v>1686.95803898</v>
      </c>
      <c r="M130" s="25">
        <f t="shared" si="48"/>
        <v>8700.5180537</v>
      </c>
      <c r="N130" s="6">
        <v>2128.3880485</v>
      </c>
      <c r="O130" s="6">
        <v>4418.49404721</v>
      </c>
      <c r="P130" s="6">
        <v>1186.0051843499998</v>
      </c>
      <c r="Q130" s="25">
        <f t="shared" si="49"/>
        <v>7732.887280059999</v>
      </c>
      <c r="S130" s="42"/>
    </row>
    <row r="131" spans="1:19" ht="12.75">
      <c r="A131" s="5" t="s">
        <v>114</v>
      </c>
      <c r="B131" s="6">
        <v>3431.4773969599996</v>
      </c>
      <c r="C131" s="6">
        <v>2343.4888400599993</v>
      </c>
      <c r="D131" s="6">
        <v>2625.13534333</v>
      </c>
      <c r="E131" s="25">
        <f t="shared" si="46"/>
        <v>8400.101580349998</v>
      </c>
      <c r="F131" s="6">
        <v>4537.28498305</v>
      </c>
      <c r="G131" s="6">
        <v>2180.8699008300005</v>
      </c>
      <c r="H131" s="6">
        <v>2372.4815252599997</v>
      </c>
      <c r="I131" s="25">
        <f t="shared" si="47"/>
        <v>9090.636409140001</v>
      </c>
      <c r="J131" s="6">
        <v>1829.2638988199997</v>
      </c>
      <c r="K131" s="6">
        <v>2783.6522227600003</v>
      </c>
      <c r="L131" s="6">
        <v>3834.1550261800003</v>
      </c>
      <c r="M131" s="25">
        <f t="shared" si="48"/>
        <v>8447.07114776</v>
      </c>
      <c r="N131" s="6">
        <v>2450.33198412</v>
      </c>
      <c r="O131" s="6">
        <v>3158.9906469300004</v>
      </c>
      <c r="P131" s="6">
        <v>3707.4633476500003</v>
      </c>
      <c r="Q131" s="25">
        <f t="shared" si="49"/>
        <v>9316.785978700002</v>
      </c>
      <c r="S131" s="42"/>
    </row>
    <row r="132" spans="1:19" ht="12.75">
      <c r="A132" s="5" t="s">
        <v>115</v>
      </c>
      <c r="B132" s="6">
        <v>1507.1473515599998</v>
      </c>
      <c r="C132" s="6">
        <v>1069.3928324199999</v>
      </c>
      <c r="D132" s="6">
        <v>1186.27523729</v>
      </c>
      <c r="E132" s="25">
        <f t="shared" si="46"/>
        <v>3762.8154212699997</v>
      </c>
      <c r="F132" s="6">
        <v>799.94414356</v>
      </c>
      <c r="G132" s="6">
        <v>1284.34171787</v>
      </c>
      <c r="H132" s="6">
        <v>1023.5760057</v>
      </c>
      <c r="I132" s="25">
        <f t="shared" si="47"/>
        <v>3107.86186713</v>
      </c>
      <c r="J132" s="6">
        <v>2299.11290375</v>
      </c>
      <c r="K132" s="6">
        <v>3759.82621352</v>
      </c>
      <c r="L132" s="6">
        <v>891.78327973</v>
      </c>
      <c r="M132" s="25">
        <f t="shared" si="48"/>
        <v>6950.722397</v>
      </c>
      <c r="N132" s="6">
        <v>704.97606417</v>
      </c>
      <c r="O132" s="6">
        <v>1567.3830137999996</v>
      </c>
      <c r="P132" s="6">
        <v>1313.27986996</v>
      </c>
      <c r="Q132" s="25">
        <f t="shared" si="49"/>
        <v>3585.6389479299996</v>
      </c>
      <c r="S132" s="42"/>
    </row>
    <row r="133" spans="1:19" ht="12.75">
      <c r="A133" s="5" t="s">
        <v>116</v>
      </c>
      <c r="B133" s="6">
        <v>468.3242147</v>
      </c>
      <c r="C133" s="6">
        <v>428.64714847000005</v>
      </c>
      <c r="D133" s="6">
        <v>827.86654075</v>
      </c>
      <c r="E133" s="25">
        <f t="shared" si="46"/>
        <v>1724.8379039200001</v>
      </c>
      <c r="F133" s="6">
        <v>435.92024331000005</v>
      </c>
      <c r="G133" s="6">
        <v>1530.56707703</v>
      </c>
      <c r="H133" s="6">
        <v>607.5633090799986</v>
      </c>
      <c r="I133" s="25">
        <f t="shared" si="47"/>
        <v>2574.0506294199986</v>
      </c>
      <c r="J133" s="6">
        <v>687.1644598000016</v>
      </c>
      <c r="K133" s="6">
        <v>390.0306274599993</v>
      </c>
      <c r="L133" s="6">
        <v>133.6577124599969</v>
      </c>
      <c r="M133" s="25">
        <f t="shared" si="48"/>
        <v>1210.8527997199978</v>
      </c>
      <c r="N133" s="6">
        <v>1195.09027223</v>
      </c>
      <c r="O133" s="6">
        <v>2639.41422145</v>
      </c>
      <c r="P133" s="6">
        <v>344.01818589</v>
      </c>
      <c r="Q133" s="25">
        <f t="shared" si="49"/>
        <v>4178.522679569999</v>
      </c>
      <c r="S133" s="42"/>
    </row>
    <row r="134" spans="1:19" ht="12.75">
      <c r="A134" s="9" t="s">
        <v>52</v>
      </c>
      <c r="B134" s="8">
        <f>SUM(B125:B133)</f>
        <v>60682.33501386999</v>
      </c>
      <c r="C134" s="8">
        <f>SUM(C125:C133)</f>
        <v>53843.17299833001</v>
      </c>
      <c r="D134" s="8">
        <f aca="true" t="shared" si="50" ref="D134:Q134">SUM(D125:D133)</f>
        <v>123170.64890008</v>
      </c>
      <c r="E134" s="8">
        <f t="shared" si="50"/>
        <v>237696.15691228</v>
      </c>
      <c r="F134" s="8">
        <f>SUM(F125:F133)</f>
        <v>57434.7503048</v>
      </c>
      <c r="G134" s="8">
        <v>56679.7254931</v>
      </c>
      <c r="H134" s="8">
        <f t="shared" si="50"/>
        <v>128640.64700435998</v>
      </c>
      <c r="I134" s="8">
        <f t="shared" si="50"/>
        <v>242755.12280225995</v>
      </c>
      <c r="J134" s="8">
        <f t="shared" si="50"/>
        <v>62183.91628699999</v>
      </c>
      <c r="K134" s="8">
        <f t="shared" si="50"/>
        <v>74201.54197903001</v>
      </c>
      <c r="L134" s="8">
        <f t="shared" si="50"/>
        <v>141405.12926591</v>
      </c>
      <c r="M134" s="8">
        <f t="shared" si="50"/>
        <v>277790.58753194</v>
      </c>
      <c r="N134" s="8">
        <f t="shared" si="50"/>
        <v>50072.379790499996</v>
      </c>
      <c r="O134" s="8">
        <f>SUM(O125:O133)</f>
        <v>77162.64801090001</v>
      </c>
      <c r="P134" s="8">
        <f t="shared" si="50"/>
        <v>114756.49962196001</v>
      </c>
      <c r="Q134" s="8">
        <f t="shared" si="50"/>
        <v>241991.52742336</v>
      </c>
      <c r="S134" s="42"/>
    </row>
    <row r="135" spans="1:19" ht="12.75">
      <c r="A135" s="9" t="s">
        <v>131</v>
      </c>
      <c r="B135" s="8">
        <f>B111+B123+B134</f>
        <v>125553.37115619</v>
      </c>
      <c r="C135" s="8">
        <f>C111+C123+C134</f>
        <v>119200.78028054</v>
      </c>
      <c r="D135" s="8">
        <f aca="true" t="shared" si="51" ref="D135:Q135">D111+D123+D134</f>
        <v>199069.00364187</v>
      </c>
      <c r="E135" s="8">
        <f t="shared" si="51"/>
        <v>443823.15507860004</v>
      </c>
      <c r="F135" s="8">
        <f t="shared" si="51"/>
        <v>127777.60931189999</v>
      </c>
      <c r="G135" s="8">
        <v>132552.14591886</v>
      </c>
      <c r="H135" s="8">
        <f t="shared" si="51"/>
        <v>207403.41136856997</v>
      </c>
      <c r="I135" s="8">
        <f t="shared" si="51"/>
        <v>467733.1665993299</v>
      </c>
      <c r="J135" s="8">
        <f t="shared" si="51"/>
        <v>137873.16981512998</v>
      </c>
      <c r="K135" s="8">
        <f t="shared" si="51"/>
        <v>142453.94329591998</v>
      </c>
      <c r="L135" s="8">
        <f t="shared" si="51"/>
        <v>202889.90436467002</v>
      </c>
      <c r="M135" s="8">
        <f t="shared" si="51"/>
        <v>483217.01747572003</v>
      </c>
      <c r="N135" s="8">
        <f t="shared" si="51"/>
        <v>116336.20791922999</v>
      </c>
      <c r="O135" s="8">
        <f>O111+O123+O134</f>
        <v>141840.16584586</v>
      </c>
      <c r="P135" s="8">
        <f t="shared" si="51"/>
        <v>177476.84633278003</v>
      </c>
      <c r="Q135" s="8">
        <f t="shared" si="51"/>
        <v>435653.22009787</v>
      </c>
      <c r="S135" s="42"/>
    </row>
    <row r="136" spans="1:19" ht="12.75">
      <c r="A136" s="5" t="s">
        <v>117</v>
      </c>
      <c r="B136" s="6">
        <v>2299.70150755</v>
      </c>
      <c r="C136" s="6">
        <v>1017.9013016499999</v>
      </c>
      <c r="D136" s="6">
        <v>1918.7212122600001</v>
      </c>
      <c r="E136" s="25">
        <f t="shared" si="46"/>
        <v>5236.32402146</v>
      </c>
      <c r="F136" s="6">
        <v>2140.992727043333</v>
      </c>
      <c r="G136" s="6">
        <v>3342.5957830699995</v>
      </c>
      <c r="H136" s="6">
        <v>2325.9326462666663</v>
      </c>
      <c r="I136" s="25">
        <f t="shared" si="47"/>
        <v>7809.5211563799985</v>
      </c>
      <c r="J136" s="6">
        <v>2009.8870884433334</v>
      </c>
      <c r="K136" s="6">
        <v>3048.15702013</v>
      </c>
      <c r="L136" s="6">
        <v>2335.8316017800003</v>
      </c>
      <c r="M136" s="25">
        <f t="shared" si="48"/>
        <v>7393.8757103533335</v>
      </c>
      <c r="N136" s="6">
        <v>1445.0858263633334</v>
      </c>
      <c r="O136" s="6">
        <v>2195.63718707</v>
      </c>
      <c r="P136" s="6">
        <v>795.3445314200002</v>
      </c>
      <c r="Q136" s="25">
        <f t="shared" si="49"/>
        <v>4436.067544853333</v>
      </c>
      <c r="S136" s="42"/>
    </row>
    <row r="137" spans="1:19" ht="12.75">
      <c r="A137" s="5" t="s">
        <v>118</v>
      </c>
      <c r="B137" s="6">
        <v>4798.29849245</v>
      </c>
      <c r="C137" s="6">
        <v>6080.09869835</v>
      </c>
      <c r="D137" s="6">
        <v>5179.27878774</v>
      </c>
      <c r="E137" s="25">
        <f t="shared" si="46"/>
        <v>16057.675978539999</v>
      </c>
      <c r="F137" s="6">
        <v>4957.007272956667</v>
      </c>
      <c r="G137" s="6">
        <v>6563.504216930001</v>
      </c>
      <c r="H137" s="6">
        <v>7580.167353733334</v>
      </c>
      <c r="I137" s="25">
        <f t="shared" si="47"/>
        <v>19100.67884362</v>
      </c>
      <c r="J137" s="6">
        <v>7896.212911556667</v>
      </c>
      <c r="K137" s="6">
        <v>6857.94297987</v>
      </c>
      <c r="L137" s="6">
        <v>7570.293398219999</v>
      </c>
      <c r="M137" s="25">
        <f t="shared" si="48"/>
        <v>22324.44928964667</v>
      </c>
      <c r="N137" s="6">
        <v>8461.014173636668</v>
      </c>
      <c r="O137" s="6">
        <v>7710.46281293</v>
      </c>
      <c r="P137" s="6">
        <v>9110.75546858</v>
      </c>
      <c r="Q137" s="25">
        <f t="shared" si="49"/>
        <v>25282.232455146666</v>
      </c>
      <c r="S137" s="42"/>
    </row>
    <row r="138" spans="1:19" ht="12.75">
      <c r="A138" s="9" t="s">
        <v>130</v>
      </c>
      <c r="B138" s="8">
        <f>B135-B136-B137</f>
        <v>118455.37115619</v>
      </c>
      <c r="C138" s="8">
        <f aca="true" t="shared" si="52" ref="C138:Q138">C135-C136-C137</f>
        <v>112102.78028054</v>
      </c>
      <c r="D138" s="8">
        <f t="shared" si="52"/>
        <v>191971.00364187</v>
      </c>
      <c r="E138" s="8">
        <f t="shared" si="52"/>
        <v>422529.15507860004</v>
      </c>
      <c r="F138" s="8">
        <f t="shared" si="52"/>
        <v>120679.60931189999</v>
      </c>
      <c r="G138" s="8">
        <v>122646.04591886</v>
      </c>
      <c r="H138" s="8">
        <f t="shared" si="52"/>
        <v>197497.31136856996</v>
      </c>
      <c r="I138" s="8">
        <f t="shared" si="52"/>
        <v>440822.9665993299</v>
      </c>
      <c r="J138" s="8">
        <f t="shared" si="52"/>
        <v>127967.06981512999</v>
      </c>
      <c r="K138" s="8">
        <f t="shared" si="52"/>
        <v>132547.84329592</v>
      </c>
      <c r="L138" s="8">
        <f t="shared" si="52"/>
        <v>192983.77936467002</v>
      </c>
      <c r="M138" s="8">
        <f t="shared" si="52"/>
        <v>453498.6924757201</v>
      </c>
      <c r="N138" s="8">
        <f t="shared" si="52"/>
        <v>106430.10791923</v>
      </c>
      <c r="O138" s="8">
        <f t="shared" si="52"/>
        <v>131934.06584586</v>
      </c>
      <c r="P138" s="8">
        <f t="shared" si="52"/>
        <v>167570.74633278002</v>
      </c>
      <c r="Q138" s="8">
        <f t="shared" si="52"/>
        <v>405934.92009787</v>
      </c>
      <c r="S138" s="42"/>
    </row>
    <row r="139" ht="14.25">
      <c r="A139" s="13" t="s">
        <v>125</v>
      </c>
    </row>
    <row r="142" spans="5:18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5:18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2" spans="5: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2"/>
    </row>
    <row r="153" spans="5:16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5:17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5:17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5:17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5:17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</sheetData>
  <sheetProtection/>
  <mergeCells count="20">
    <mergeCell ref="F67:I67"/>
    <mergeCell ref="J67:M67"/>
    <mergeCell ref="N67:Q67"/>
    <mergeCell ref="F102:I102"/>
    <mergeCell ref="J102:M102"/>
    <mergeCell ref="N102:Q102"/>
    <mergeCell ref="F2:I2"/>
    <mergeCell ref="J2:M2"/>
    <mergeCell ref="N2:Q2"/>
    <mergeCell ref="F28:I28"/>
    <mergeCell ref="J28:M28"/>
    <mergeCell ref="N28:Q28"/>
    <mergeCell ref="A67:A68"/>
    <mergeCell ref="A102:A103"/>
    <mergeCell ref="A2:A3"/>
    <mergeCell ref="A28:A29"/>
    <mergeCell ref="B2:E2"/>
    <mergeCell ref="B28:E28"/>
    <mergeCell ref="B67:E67"/>
    <mergeCell ref="B102:E102"/>
  </mergeCells>
  <printOptions/>
  <pageMargins left="0.75" right="0.75" top="0.66" bottom="0.46" header="0.32" footer="0.4"/>
  <pageSetup fitToHeight="3" fitToWidth="1" horizontalDpi="300" verticalDpi="300" orientation="landscape" paperSize="9" scale="56" r:id="rId1"/>
  <headerFooter alignWithMargins="0">
    <oddHeader>&amp;C&amp;"Arial,Bold"&amp;12TANZANIA REVENUE AUTHORITY
Actual Revenue Collections (Quarterly) for 2008/09 by Tax Items</oddHeader>
  </headerFooter>
  <rowBreaks count="3" manualBreakCount="3">
    <brk id="27" max="255" man="1"/>
    <brk id="66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3.421875" style="1" customWidth="1"/>
    <col min="3" max="3" width="14.28125" style="1" customWidth="1"/>
    <col min="4" max="4" width="14.421875" style="1" customWidth="1"/>
    <col min="5" max="5" width="18.28125" style="0" bestFit="1" customWidth="1"/>
    <col min="6" max="6" width="15.7109375" style="0" customWidth="1"/>
    <col min="7" max="7" width="16.140625" style="0" customWidth="1"/>
    <col min="8" max="8" width="12.57421875" style="0" customWidth="1"/>
    <col min="9" max="9" width="14.421875" style="0" customWidth="1"/>
    <col min="10" max="10" width="14.7109375" style="0" customWidth="1"/>
    <col min="11" max="11" width="15.00390625" style="0" customWidth="1"/>
    <col min="12" max="12" width="14.7109375" style="0" customWidth="1"/>
    <col min="13" max="13" width="12.57421875" style="0" customWidth="1"/>
    <col min="14" max="14" width="13.57421875" style="0" customWidth="1"/>
    <col min="15" max="15" width="14.00390625" style="0" customWidth="1"/>
    <col min="16" max="16" width="13.00390625" style="0" customWidth="1"/>
    <col min="17" max="17" width="12.57421875" style="0" customWidth="1"/>
  </cols>
  <sheetData>
    <row r="1" spans="1:17" ht="15.75">
      <c r="A1" s="10" t="s">
        <v>151</v>
      </c>
      <c r="E1" s="14" t="s">
        <v>132</v>
      </c>
      <c r="Q1" s="14" t="s">
        <v>157</v>
      </c>
    </row>
    <row r="2" spans="1:17" ht="12.75">
      <c r="A2" s="48" t="s">
        <v>104</v>
      </c>
      <c r="B2" s="46" t="s">
        <v>152</v>
      </c>
      <c r="C2" s="46"/>
      <c r="D2" s="46"/>
      <c r="E2" s="46"/>
      <c r="F2" s="46" t="s">
        <v>153</v>
      </c>
      <c r="G2" s="46"/>
      <c r="H2" s="46"/>
      <c r="I2" s="46"/>
      <c r="J2" s="46" t="s">
        <v>154</v>
      </c>
      <c r="K2" s="46"/>
      <c r="L2" s="46"/>
      <c r="M2" s="46"/>
      <c r="N2" s="46" t="s">
        <v>155</v>
      </c>
      <c r="O2" s="46"/>
      <c r="P2" s="46"/>
      <c r="Q2" s="46"/>
    </row>
    <row r="3" spans="1:17" ht="12.75">
      <c r="A3" s="48"/>
      <c r="B3" s="2" t="s">
        <v>94</v>
      </c>
      <c r="C3" s="2" t="s">
        <v>98</v>
      </c>
      <c r="D3" s="2" t="s">
        <v>99</v>
      </c>
      <c r="E3" s="2" t="s">
        <v>133</v>
      </c>
      <c r="F3" s="2" t="s">
        <v>134</v>
      </c>
      <c r="G3" s="2" t="s">
        <v>135</v>
      </c>
      <c r="H3" s="2" t="s">
        <v>136</v>
      </c>
      <c r="I3" s="2" t="s">
        <v>133</v>
      </c>
      <c r="J3" s="2" t="s">
        <v>137</v>
      </c>
      <c r="K3" s="2" t="s">
        <v>138</v>
      </c>
      <c r="L3" s="2" t="s">
        <v>139</v>
      </c>
      <c r="M3" s="2" t="s">
        <v>133</v>
      </c>
      <c r="N3" s="2" t="s">
        <v>140</v>
      </c>
      <c r="O3" s="2" t="s">
        <v>141</v>
      </c>
      <c r="P3" s="2" t="s">
        <v>142</v>
      </c>
      <c r="Q3" s="2" t="s">
        <v>133</v>
      </c>
    </row>
    <row r="4" spans="1:17" ht="12.75">
      <c r="A4" s="5" t="s">
        <v>19</v>
      </c>
      <c r="B4" s="6">
        <v>13311.346837</v>
      </c>
      <c r="C4" s="6">
        <v>12349.320191</v>
      </c>
      <c r="D4" s="6">
        <v>15605.928025</v>
      </c>
      <c r="E4" s="36">
        <f>SUM(B4:D4)</f>
        <v>41266.595053</v>
      </c>
      <c r="F4" s="6">
        <v>11634.439321</v>
      </c>
      <c r="G4" s="6">
        <v>12600.781038</v>
      </c>
      <c r="H4" s="6">
        <v>21114.437208</v>
      </c>
      <c r="I4" s="36">
        <f aca="true" t="shared" si="0" ref="I4:I28">SUM(F4:H4)</f>
        <v>45349.657567</v>
      </c>
      <c r="J4" s="6">
        <v>12188.733009</v>
      </c>
      <c r="K4" s="6">
        <v>10669.216755</v>
      </c>
      <c r="L4" s="6">
        <v>19719.522922</v>
      </c>
      <c r="M4" s="36">
        <f aca="true" t="shared" si="1" ref="M4:M28">SUM(J4:L4)</f>
        <v>42577.472685999994</v>
      </c>
      <c r="N4" s="6">
        <v>9890.777901</v>
      </c>
      <c r="O4" s="6">
        <v>13290.183134</v>
      </c>
      <c r="P4" s="6">
        <v>20049.443756</v>
      </c>
      <c r="Q4" s="36">
        <f aca="true" t="shared" si="2" ref="Q4:Q28">SUM(N4:P4)</f>
        <v>43230.404791</v>
      </c>
    </row>
    <row r="5" spans="1:17" ht="12.75">
      <c r="A5" s="5" t="s">
        <v>20</v>
      </c>
      <c r="B5" s="6">
        <v>6586.534192240001</v>
      </c>
      <c r="C5" s="6">
        <v>6648.035736819999</v>
      </c>
      <c r="D5" s="6">
        <v>7717.60316743</v>
      </c>
      <c r="E5" s="36">
        <f aca="true" t="shared" si="3" ref="E5:E28">SUM(B5:D5)</f>
        <v>20952.17309649</v>
      </c>
      <c r="F5" s="6">
        <v>7496.11026903</v>
      </c>
      <c r="G5" s="6">
        <v>6862.868440959999</v>
      </c>
      <c r="H5" s="6">
        <v>12195.19157536</v>
      </c>
      <c r="I5" s="36">
        <f t="shared" si="0"/>
        <v>26554.17028535</v>
      </c>
      <c r="J5" s="6">
        <v>7065.2861771299995</v>
      </c>
      <c r="K5" s="6">
        <v>6317.49184732</v>
      </c>
      <c r="L5" s="6">
        <v>11401.73571038</v>
      </c>
      <c r="M5" s="36">
        <f t="shared" si="1"/>
        <v>24784.513734829998</v>
      </c>
      <c r="N5" s="6">
        <v>6574.537623269999</v>
      </c>
      <c r="O5" s="6">
        <v>7984.76962916</v>
      </c>
      <c r="P5" s="6">
        <v>9513.1778407</v>
      </c>
      <c r="Q5" s="36">
        <f t="shared" si="2"/>
        <v>24072.48509313</v>
      </c>
    </row>
    <row r="6" spans="1:17" ht="12.75">
      <c r="A6" s="5" t="s">
        <v>21</v>
      </c>
      <c r="B6" s="6">
        <v>2402.70125112</v>
      </c>
      <c r="C6" s="6">
        <v>2906.922783</v>
      </c>
      <c r="D6" s="6">
        <v>3375.33863087</v>
      </c>
      <c r="E6" s="36">
        <f t="shared" si="3"/>
        <v>8684.96266499</v>
      </c>
      <c r="F6" s="6">
        <v>2366.37974031</v>
      </c>
      <c r="G6" s="6">
        <v>2459.86240241</v>
      </c>
      <c r="H6" s="6">
        <v>3141.3810362700005</v>
      </c>
      <c r="I6" s="36">
        <f t="shared" si="0"/>
        <v>7967.623178990001</v>
      </c>
      <c r="J6" s="6">
        <v>3322.50201568</v>
      </c>
      <c r="K6" s="6">
        <v>2259.7749204300003</v>
      </c>
      <c r="L6" s="6">
        <v>4056.5505098900003</v>
      </c>
      <c r="M6" s="36">
        <f t="shared" si="1"/>
        <v>9638.827446</v>
      </c>
      <c r="N6" s="6">
        <v>2240.6637239899997</v>
      </c>
      <c r="O6" s="6">
        <v>2695.4090840100002</v>
      </c>
      <c r="P6" s="6">
        <v>3454.37424129</v>
      </c>
      <c r="Q6" s="36">
        <f t="shared" si="2"/>
        <v>8390.44704929</v>
      </c>
    </row>
    <row r="7" spans="1:17" ht="12.75">
      <c r="A7" s="5" t="s">
        <v>22</v>
      </c>
      <c r="B7" s="6">
        <v>3687.6678805530005</v>
      </c>
      <c r="C7" s="6">
        <v>3070.6312121700003</v>
      </c>
      <c r="D7" s="6">
        <v>4178.9525112500005</v>
      </c>
      <c r="E7" s="36">
        <f t="shared" si="3"/>
        <v>10937.251603973</v>
      </c>
      <c r="F7" s="6">
        <v>2755.61839779</v>
      </c>
      <c r="G7" s="6">
        <v>2829.2634634700003</v>
      </c>
      <c r="H7" s="6">
        <v>5470.22835217</v>
      </c>
      <c r="I7" s="36">
        <f t="shared" si="0"/>
        <v>11055.110213430002</v>
      </c>
      <c r="J7" s="6">
        <v>2908.81365956</v>
      </c>
      <c r="K7" s="6">
        <v>3211.81604497</v>
      </c>
      <c r="L7" s="6">
        <v>5190.140313860001</v>
      </c>
      <c r="M7" s="36">
        <f t="shared" si="1"/>
        <v>11310.770018390001</v>
      </c>
      <c r="N7" s="6">
        <v>2955.0542594000003</v>
      </c>
      <c r="O7" s="6">
        <v>3666.8519558400003</v>
      </c>
      <c r="P7" s="6">
        <v>5651.421696959999</v>
      </c>
      <c r="Q7" s="36">
        <f t="shared" si="2"/>
        <v>12273.327912199999</v>
      </c>
    </row>
    <row r="8" spans="1:17" ht="12.75">
      <c r="A8" s="5" t="s">
        <v>23</v>
      </c>
      <c r="B8" s="6">
        <v>267.20031937</v>
      </c>
      <c r="C8" s="6">
        <v>325.29227072000003</v>
      </c>
      <c r="D8" s="6">
        <v>440.8890041899999</v>
      </c>
      <c r="E8" s="36">
        <f t="shared" si="3"/>
        <v>1033.38159428</v>
      </c>
      <c r="F8" s="6">
        <v>266.18668986</v>
      </c>
      <c r="G8" s="6">
        <v>271.53277919</v>
      </c>
      <c r="H8" s="6">
        <v>398.38245703999996</v>
      </c>
      <c r="I8" s="36">
        <f t="shared" si="0"/>
        <v>936.10192609</v>
      </c>
      <c r="J8" s="6">
        <v>297.55081574</v>
      </c>
      <c r="K8" s="6">
        <v>335.12882482000003</v>
      </c>
      <c r="L8" s="6">
        <v>478.11090506</v>
      </c>
      <c r="M8" s="36">
        <f t="shared" si="1"/>
        <v>1110.79054562</v>
      </c>
      <c r="N8" s="6">
        <v>299.99195118</v>
      </c>
      <c r="O8" s="6">
        <v>342.56028638</v>
      </c>
      <c r="P8" s="6">
        <v>705.91975065</v>
      </c>
      <c r="Q8" s="36">
        <f t="shared" si="2"/>
        <v>1348.4719882099998</v>
      </c>
    </row>
    <row r="9" spans="1:17" ht="12.75">
      <c r="A9" s="5" t="s">
        <v>24</v>
      </c>
      <c r="B9" s="6">
        <v>789.56954218</v>
      </c>
      <c r="C9" s="6">
        <v>750.7230899900001</v>
      </c>
      <c r="D9" s="6">
        <v>843.3977230899999</v>
      </c>
      <c r="E9" s="36">
        <f t="shared" si="3"/>
        <v>2383.69035526</v>
      </c>
      <c r="F9" s="6">
        <v>808.18416138</v>
      </c>
      <c r="G9" s="6">
        <v>689.5493412100001</v>
      </c>
      <c r="H9" s="6">
        <v>873.9937824100001</v>
      </c>
      <c r="I9" s="36">
        <f t="shared" si="0"/>
        <v>2371.7272850000004</v>
      </c>
      <c r="J9" s="6">
        <v>300.44620315</v>
      </c>
      <c r="K9" s="6">
        <v>773.44907948</v>
      </c>
      <c r="L9" s="6">
        <v>1294.1803040900002</v>
      </c>
      <c r="M9" s="36">
        <f t="shared" si="1"/>
        <v>2368.0755867200005</v>
      </c>
      <c r="N9" s="6">
        <v>702.65650724</v>
      </c>
      <c r="O9" s="6">
        <v>852.6214371799999</v>
      </c>
      <c r="P9" s="6">
        <v>1019.8505288599999</v>
      </c>
      <c r="Q9" s="36">
        <f t="shared" si="2"/>
        <v>2575.12847328</v>
      </c>
    </row>
    <row r="10" spans="1:17" ht="12.75">
      <c r="A10" s="5" t="s">
        <v>25</v>
      </c>
      <c r="B10" s="6">
        <v>426.11557522</v>
      </c>
      <c r="C10" s="6">
        <v>442.84618791</v>
      </c>
      <c r="D10" s="6">
        <v>1026.32916971</v>
      </c>
      <c r="E10" s="36">
        <f t="shared" si="3"/>
        <v>1895.29093284</v>
      </c>
      <c r="F10" s="6">
        <v>662.93690897</v>
      </c>
      <c r="G10" s="6">
        <v>650.2114673</v>
      </c>
      <c r="H10" s="6">
        <v>1070.08121365</v>
      </c>
      <c r="I10" s="36">
        <f t="shared" si="0"/>
        <v>2383.22958992</v>
      </c>
      <c r="J10" s="6">
        <v>795.26325923</v>
      </c>
      <c r="K10" s="6">
        <v>654.50134314</v>
      </c>
      <c r="L10" s="6">
        <v>1356.4382303999998</v>
      </c>
      <c r="M10" s="36">
        <f t="shared" si="1"/>
        <v>2806.20283277</v>
      </c>
      <c r="N10" s="6">
        <v>601.0828914</v>
      </c>
      <c r="O10" s="6">
        <v>725.7345751999999</v>
      </c>
      <c r="P10" s="6">
        <v>1080.04866459</v>
      </c>
      <c r="Q10" s="36">
        <f t="shared" si="2"/>
        <v>2406.86613119</v>
      </c>
    </row>
    <row r="11" spans="1:17" ht="12.75">
      <c r="A11" s="5" t="s">
        <v>26</v>
      </c>
      <c r="B11" s="6">
        <v>231.14754815</v>
      </c>
      <c r="C11" s="6">
        <v>240.03730838999994</v>
      </c>
      <c r="D11" s="6">
        <v>332.92018426</v>
      </c>
      <c r="E11" s="36">
        <f t="shared" si="3"/>
        <v>804.1050407999999</v>
      </c>
      <c r="F11" s="6">
        <v>224.59760834000002</v>
      </c>
      <c r="G11" s="6">
        <v>180.59802869000004</v>
      </c>
      <c r="H11" s="6">
        <v>336.34229098000003</v>
      </c>
      <c r="I11" s="36">
        <f t="shared" si="0"/>
        <v>741.5379280100001</v>
      </c>
      <c r="J11" s="6">
        <v>195.98024410000002</v>
      </c>
      <c r="K11" s="6">
        <v>261.01334787</v>
      </c>
      <c r="L11" s="6">
        <v>502.52176664</v>
      </c>
      <c r="M11" s="36">
        <f t="shared" si="1"/>
        <v>959.51535861</v>
      </c>
      <c r="N11" s="6">
        <v>272.39613185</v>
      </c>
      <c r="O11" s="6">
        <v>205.2769607</v>
      </c>
      <c r="P11" s="6">
        <v>352.85374091999995</v>
      </c>
      <c r="Q11" s="36">
        <f t="shared" si="2"/>
        <v>830.5268334699999</v>
      </c>
    </row>
    <row r="12" spans="1:17" ht="12.75">
      <c r="A12" s="5" t="s">
        <v>27</v>
      </c>
      <c r="B12" s="6">
        <v>145.91889538</v>
      </c>
      <c r="C12" s="6">
        <v>168.17402749000001</v>
      </c>
      <c r="D12" s="6">
        <v>255.87794223999998</v>
      </c>
      <c r="E12" s="36">
        <f t="shared" si="3"/>
        <v>569.97086511</v>
      </c>
      <c r="F12" s="6">
        <v>151.86641963999998</v>
      </c>
      <c r="G12" s="6">
        <v>132.4353258</v>
      </c>
      <c r="H12" s="6">
        <v>339.44799578</v>
      </c>
      <c r="I12" s="36">
        <f t="shared" si="0"/>
        <v>623.74974122</v>
      </c>
      <c r="J12" s="6">
        <v>186.94140729000003</v>
      </c>
      <c r="K12" s="6">
        <v>115.53708044000001</v>
      </c>
      <c r="L12" s="6">
        <v>397.74680349</v>
      </c>
      <c r="M12" s="36">
        <f t="shared" si="1"/>
        <v>700.22529122</v>
      </c>
      <c r="N12" s="6">
        <v>341.33377118</v>
      </c>
      <c r="O12" s="6">
        <v>173.89385161</v>
      </c>
      <c r="P12" s="6">
        <v>306.12535288</v>
      </c>
      <c r="Q12" s="36">
        <f t="shared" si="2"/>
        <v>821.35297567</v>
      </c>
    </row>
    <row r="13" spans="1:17" ht="12.75">
      <c r="A13" s="5" t="s">
        <v>28</v>
      </c>
      <c r="B13" s="6">
        <v>1056.1126502700001</v>
      </c>
      <c r="C13" s="6">
        <v>1278.5672652199999</v>
      </c>
      <c r="D13" s="6">
        <v>1581.3374592299995</v>
      </c>
      <c r="E13" s="36">
        <f t="shared" si="3"/>
        <v>3916.0173747199997</v>
      </c>
      <c r="F13" s="6">
        <v>1182.65120942</v>
      </c>
      <c r="G13" s="6">
        <v>739.56661863</v>
      </c>
      <c r="H13" s="6">
        <v>2087.93264928</v>
      </c>
      <c r="I13" s="36">
        <f t="shared" si="0"/>
        <v>4010.1504773300003</v>
      </c>
      <c r="J13" s="6">
        <v>1130.0752831700001</v>
      </c>
      <c r="K13" s="6">
        <v>1089.0404564900002</v>
      </c>
      <c r="L13" s="6">
        <v>2195.9519238999997</v>
      </c>
      <c r="M13" s="36">
        <f t="shared" si="1"/>
        <v>4415.067663559999</v>
      </c>
      <c r="N13" s="6">
        <v>1320.19514825</v>
      </c>
      <c r="O13" s="6">
        <v>1217.1214666600001</v>
      </c>
      <c r="P13" s="6">
        <v>1803.15266736</v>
      </c>
      <c r="Q13" s="36">
        <f t="shared" si="2"/>
        <v>4340.46928227</v>
      </c>
    </row>
    <row r="14" spans="1:17" ht="12.75">
      <c r="A14" s="5" t="s">
        <v>29</v>
      </c>
      <c r="B14" s="6">
        <v>90.40821945000002</v>
      </c>
      <c r="C14" s="6">
        <v>41.58875741</v>
      </c>
      <c r="D14" s="6">
        <v>210.22985911</v>
      </c>
      <c r="E14" s="36">
        <f t="shared" si="3"/>
        <v>342.22683597</v>
      </c>
      <c r="F14" s="6">
        <v>66.2598057</v>
      </c>
      <c r="G14" s="6">
        <v>70.43592096</v>
      </c>
      <c r="H14" s="6">
        <v>257.17649869</v>
      </c>
      <c r="I14" s="36">
        <f t="shared" si="0"/>
        <v>393.87222535</v>
      </c>
      <c r="J14" s="6">
        <v>51.94329844</v>
      </c>
      <c r="K14" s="6">
        <v>87.12331904999999</v>
      </c>
      <c r="L14" s="6">
        <v>265.4705496</v>
      </c>
      <c r="M14" s="36">
        <f t="shared" si="1"/>
        <v>404.53716709</v>
      </c>
      <c r="N14" s="6">
        <v>60.23297026</v>
      </c>
      <c r="O14" s="6">
        <v>125.02839399</v>
      </c>
      <c r="P14" s="6">
        <v>194.93767480000002</v>
      </c>
      <c r="Q14" s="36">
        <f t="shared" si="2"/>
        <v>380.19903905</v>
      </c>
    </row>
    <row r="15" spans="1:17" ht="12.75">
      <c r="A15" s="5" t="s">
        <v>30</v>
      </c>
      <c r="B15" s="6">
        <v>412.46294805</v>
      </c>
      <c r="C15" s="6">
        <v>198.38919615999998</v>
      </c>
      <c r="D15" s="6">
        <v>364.17688922</v>
      </c>
      <c r="E15" s="36">
        <f t="shared" si="3"/>
        <v>975.02903343</v>
      </c>
      <c r="F15" s="6">
        <v>364.1327039100001</v>
      </c>
      <c r="G15" s="6">
        <v>202.36303083</v>
      </c>
      <c r="H15" s="6">
        <v>575.5357883599999</v>
      </c>
      <c r="I15" s="36">
        <f t="shared" si="0"/>
        <v>1142.0315231</v>
      </c>
      <c r="J15" s="6">
        <v>132.10338843</v>
      </c>
      <c r="K15" s="6">
        <v>325.80863313</v>
      </c>
      <c r="L15" s="6">
        <v>499.2813365</v>
      </c>
      <c r="M15" s="36">
        <f t="shared" si="1"/>
        <v>957.19335806</v>
      </c>
      <c r="N15" s="6">
        <v>233.73044196</v>
      </c>
      <c r="O15" s="6">
        <v>222.21217946999997</v>
      </c>
      <c r="P15" s="6">
        <v>389.83566581</v>
      </c>
      <c r="Q15" s="36">
        <f t="shared" si="2"/>
        <v>845.77828724</v>
      </c>
    </row>
    <row r="16" spans="1:17" ht="12.75">
      <c r="A16" s="5" t="s">
        <v>31</v>
      </c>
      <c r="B16" s="6">
        <v>468.88133970000007</v>
      </c>
      <c r="C16" s="6">
        <v>532.96924915</v>
      </c>
      <c r="D16" s="6">
        <v>1002.6937752</v>
      </c>
      <c r="E16" s="36">
        <f t="shared" si="3"/>
        <v>2004.5443640500002</v>
      </c>
      <c r="F16" s="6">
        <v>637.81394309</v>
      </c>
      <c r="G16" s="6">
        <v>617.17709457</v>
      </c>
      <c r="H16" s="6">
        <v>1564.8141281600003</v>
      </c>
      <c r="I16" s="36">
        <f t="shared" si="0"/>
        <v>2819.80516582</v>
      </c>
      <c r="J16" s="6">
        <v>701.3456963699999</v>
      </c>
      <c r="K16" s="6">
        <v>608.00558754</v>
      </c>
      <c r="L16" s="6">
        <v>1244.7203493999998</v>
      </c>
      <c r="M16" s="36">
        <f t="shared" si="1"/>
        <v>2554.07163331</v>
      </c>
      <c r="N16" s="6">
        <v>683.1853131699999</v>
      </c>
      <c r="O16" s="6">
        <v>759.1125763099999</v>
      </c>
      <c r="P16" s="6">
        <v>1266.42582056</v>
      </c>
      <c r="Q16" s="36">
        <f t="shared" si="2"/>
        <v>2708.72371004</v>
      </c>
    </row>
    <row r="17" spans="1:17" ht="12.75">
      <c r="A17" s="5" t="s">
        <v>32</v>
      </c>
      <c r="B17" s="6">
        <v>995.74655076</v>
      </c>
      <c r="C17" s="6">
        <v>1393.5170301199998</v>
      </c>
      <c r="D17" s="6">
        <v>1535.2832714499998</v>
      </c>
      <c r="E17" s="36">
        <f t="shared" si="3"/>
        <v>3924.5468523299996</v>
      </c>
      <c r="F17" s="6">
        <v>1279.79883731</v>
      </c>
      <c r="G17" s="6">
        <v>1177.45848125</v>
      </c>
      <c r="H17" s="6">
        <v>2011.1193342100005</v>
      </c>
      <c r="I17" s="36">
        <f t="shared" si="0"/>
        <v>4468.376652770001</v>
      </c>
      <c r="J17" s="6">
        <v>1116.73696838</v>
      </c>
      <c r="K17" s="6">
        <v>1234.77482535</v>
      </c>
      <c r="L17" s="6">
        <v>1780.18296477</v>
      </c>
      <c r="M17" s="36">
        <f t="shared" si="1"/>
        <v>4131.6947585</v>
      </c>
      <c r="N17" s="6">
        <v>1259.6718916000002</v>
      </c>
      <c r="O17" s="6">
        <v>1592.6769810199996</v>
      </c>
      <c r="P17" s="6">
        <v>2102.83860281</v>
      </c>
      <c r="Q17" s="36">
        <f t="shared" si="2"/>
        <v>4955.18747543</v>
      </c>
    </row>
    <row r="18" spans="1:17" ht="12.75">
      <c r="A18" s="5" t="s">
        <v>33</v>
      </c>
      <c r="B18" s="6">
        <v>966.48180132</v>
      </c>
      <c r="C18" s="6">
        <v>1047.6015117</v>
      </c>
      <c r="D18" s="6">
        <v>1226.51692874</v>
      </c>
      <c r="E18" s="36">
        <f t="shared" si="3"/>
        <v>3240.60024176</v>
      </c>
      <c r="F18" s="6">
        <v>1091.23084283</v>
      </c>
      <c r="G18" s="6">
        <v>1146.7872023099999</v>
      </c>
      <c r="H18" s="6">
        <v>1067.49198356</v>
      </c>
      <c r="I18" s="36">
        <f t="shared" si="0"/>
        <v>3305.5100287000005</v>
      </c>
      <c r="J18" s="6">
        <v>567.75963918</v>
      </c>
      <c r="K18" s="6">
        <v>219.77244453</v>
      </c>
      <c r="L18" s="6">
        <v>620.56526094</v>
      </c>
      <c r="M18" s="36">
        <f t="shared" si="1"/>
        <v>1408.0973446500002</v>
      </c>
      <c r="N18" s="6">
        <v>1970.56077308</v>
      </c>
      <c r="O18" s="6">
        <v>230.46736517</v>
      </c>
      <c r="P18" s="6">
        <v>423.16379516000006</v>
      </c>
      <c r="Q18" s="36">
        <f t="shared" si="2"/>
        <v>2624.19193341</v>
      </c>
    </row>
    <row r="19" spans="1:17" ht="12.75">
      <c r="A19" s="5" t="s">
        <v>34</v>
      </c>
      <c r="B19" s="6">
        <v>2063.10828027</v>
      </c>
      <c r="C19" s="6">
        <v>2588.0736391799996</v>
      </c>
      <c r="D19" s="6">
        <v>2950.96754324</v>
      </c>
      <c r="E19" s="36">
        <f t="shared" si="3"/>
        <v>7602.149462689999</v>
      </c>
      <c r="F19" s="6">
        <v>2012.81438311</v>
      </c>
      <c r="G19" s="6">
        <v>1639.5613623599997</v>
      </c>
      <c r="H19" s="6">
        <v>3396.48621002</v>
      </c>
      <c r="I19" s="36">
        <f t="shared" si="0"/>
        <v>7048.86195549</v>
      </c>
      <c r="J19" s="6">
        <v>1966.46812045</v>
      </c>
      <c r="K19" s="6">
        <v>1735.7033085700002</v>
      </c>
      <c r="L19" s="6">
        <v>3280.4173821499994</v>
      </c>
      <c r="M19" s="36">
        <f t="shared" si="1"/>
        <v>6982.58881117</v>
      </c>
      <c r="N19" s="6">
        <v>1333.77303381</v>
      </c>
      <c r="O19" s="6">
        <v>2023.56088206</v>
      </c>
      <c r="P19" s="6">
        <v>3109.30061723</v>
      </c>
      <c r="Q19" s="36">
        <f t="shared" si="2"/>
        <v>6466.6345331</v>
      </c>
    </row>
    <row r="20" spans="1:17" ht="12.75">
      <c r="A20" s="5" t="s">
        <v>35</v>
      </c>
      <c r="B20" s="6">
        <v>111.50792717</v>
      </c>
      <c r="C20" s="6">
        <v>100.47811461000003</v>
      </c>
      <c r="D20" s="6">
        <v>307.59375391000003</v>
      </c>
      <c r="E20" s="36">
        <f t="shared" si="3"/>
        <v>519.5797956900001</v>
      </c>
      <c r="F20" s="6">
        <v>185.92365911</v>
      </c>
      <c r="G20" s="6">
        <v>115.92572042</v>
      </c>
      <c r="H20" s="6">
        <v>313.19617434</v>
      </c>
      <c r="I20" s="36">
        <f t="shared" si="0"/>
        <v>615.04555387</v>
      </c>
      <c r="J20" s="6">
        <v>143.98366574000002</v>
      </c>
      <c r="K20" s="6">
        <v>140.37285412</v>
      </c>
      <c r="L20" s="6">
        <v>323.1576333</v>
      </c>
      <c r="M20" s="36">
        <f t="shared" si="1"/>
        <v>607.51415316</v>
      </c>
      <c r="N20" s="6">
        <v>123.48333295</v>
      </c>
      <c r="O20" s="6">
        <v>161.99367268</v>
      </c>
      <c r="P20" s="6">
        <v>357.02555601</v>
      </c>
      <c r="Q20" s="36">
        <f t="shared" si="2"/>
        <v>642.5025616400001</v>
      </c>
    </row>
    <row r="21" spans="1:17" ht="12.75">
      <c r="A21" s="5" t="s">
        <v>36</v>
      </c>
      <c r="B21" s="6">
        <v>404.67335672</v>
      </c>
      <c r="C21" s="6">
        <v>951.3114494000001</v>
      </c>
      <c r="D21" s="6">
        <v>404.5132591</v>
      </c>
      <c r="E21" s="36">
        <f t="shared" si="3"/>
        <v>1760.4980652200002</v>
      </c>
      <c r="F21" s="6">
        <v>462.59527368</v>
      </c>
      <c r="G21" s="6">
        <v>1357.66012803</v>
      </c>
      <c r="H21" s="6">
        <v>526.73001225</v>
      </c>
      <c r="I21" s="36">
        <f t="shared" si="0"/>
        <v>2346.9854139599997</v>
      </c>
      <c r="J21" s="6">
        <v>290.0111965</v>
      </c>
      <c r="K21" s="6">
        <v>589.07375956</v>
      </c>
      <c r="L21" s="6">
        <v>574.24760801</v>
      </c>
      <c r="M21" s="36">
        <f t="shared" si="1"/>
        <v>1453.33256407</v>
      </c>
      <c r="N21" s="6">
        <v>412.98229869</v>
      </c>
      <c r="O21" s="6">
        <v>4172.746728110001</v>
      </c>
      <c r="P21" s="6">
        <v>646.23740763</v>
      </c>
      <c r="Q21" s="36">
        <f t="shared" si="2"/>
        <v>5231.966434430001</v>
      </c>
    </row>
    <row r="22" spans="1:17" ht="12.75">
      <c r="A22" s="5" t="s">
        <v>37</v>
      </c>
      <c r="B22" s="6">
        <v>51.1094948</v>
      </c>
      <c r="C22" s="6">
        <v>143.07657199000002</v>
      </c>
      <c r="D22" s="6">
        <v>119.84759211000001</v>
      </c>
      <c r="E22" s="36">
        <f t="shared" si="3"/>
        <v>314.03365890000003</v>
      </c>
      <c r="F22" s="6">
        <v>52.43364612</v>
      </c>
      <c r="G22" s="6">
        <v>55.83798162000001</v>
      </c>
      <c r="H22" s="6">
        <v>125.79581572999999</v>
      </c>
      <c r="I22" s="36">
        <f t="shared" si="0"/>
        <v>234.06744347</v>
      </c>
      <c r="J22" s="6">
        <v>62.32703038</v>
      </c>
      <c r="K22" s="6">
        <v>59.21100783</v>
      </c>
      <c r="L22" s="6">
        <v>151.58603149</v>
      </c>
      <c r="M22" s="36">
        <f t="shared" si="1"/>
        <v>273.1240697</v>
      </c>
      <c r="N22" s="6">
        <v>54.51526544</v>
      </c>
      <c r="O22" s="6">
        <v>78.41876642</v>
      </c>
      <c r="P22" s="6">
        <v>151.87759066</v>
      </c>
      <c r="Q22" s="36">
        <f t="shared" si="2"/>
        <v>284.81162252</v>
      </c>
    </row>
    <row r="23" spans="1:17" ht="12.75">
      <c r="A23" s="5" t="s">
        <v>38</v>
      </c>
      <c r="B23" s="6">
        <v>254.80632012</v>
      </c>
      <c r="C23" s="6">
        <v>204.49436317</v>
      </c>
      <c r="D23" s="6">
        <v>369.23208079999995</v>
      </c>
      <c r="E23" s="36">
        <f t="shared" si="3"/>
        <v>828.53276409</v>
      </c>
      <c r="F23" s="6">
        <v>261.19908067</v>
      </c>
      <c r="G23" s="6">
        <v>228.13656444</v>
      </c>
      <c r="H23" s="6">
        <v>478.98108261</v>
      </c>
      <c r="I23" s="36">
        <f t="shared" si="0"/>
        <v>968.31672772</v>
      </c>
      <c r="J23" s="6">
        <v>199.44647901999997</v>
      </c>
      <c r="K23" s="6">
        <v>299.40390032</v>
      </c>
      <c r="L23" s="6">
        <v>544.46973585</v>
      </c>
      <c r="M23" s="36">
        <f t="shared" si="1"/>
        <v>1043.32011519</v>
      </c>
      <c r="N23" s="6">
        <v>217.39029899</v>
      </c>
      <c r="O23" s="6">
        <v>309.45688771</v>
      </c>
      <c r="P23" s="6">
        <v>450.2979794</v>
      </c>
      <c r="Q23" s="36">
        <f t="shared" si="2"/>
        <v>977.1451660999999</v>
      </c>
    </row>
    <row r="24" spans="1:17" ht="12.75">
      <c r="A24" s="5" t="s">
        <v>39</v>
      </c>
      <c r="B24" s="6">
        <v>549.37599038</v>
      </c>
      <c r="C24" s="6">
        <v>440.35721313</v>
      </c>
      <c r="D24" s="6">
        <v>981.0496311900002</v>
      </c>
      <c r="E24" s="36">
        <f t="shared" si="3"/>
        <v>1970.7828347000002</v>
      </c>
      <c r="F24" s="6">
        <v>471.67039529</v>
      </c>
      <c r="G24" s="6">
        <v>417.32488257000006</v>
      </c>
      <c r="H24" s="6">
        <v>1261.59016856</v>
      </c>
      <c r="I24" s="36">
        <f t="shared" si="0"/>
        <v>2150.58544642</v>
      </c>
      <c r="J24" s="6">
        <v>582.12503942</v>
      </c>
      <c r="K24" s="6">
        <v>567.3373934599999</v>
      </c>
      <c r="L24" s="6">
        <v>1079.90720044</v>
      </c>
      <c r="M24" s="36">
        <f t="shared" si="1"/>
        <v>2229.36963332</v>
      </c>
      <c r="N24" s="6">
        <v>640.10857801</v>
      </c>
      <c r="O24" s="6">
        <v>731.0432705</v>
      </c>
      <c r="P24" s="6">
        <v>940.4106097900001</v>
      </c>
      <c r="Q24" s="36">
        <f t="shared" si="2"/>
        <v>2311.5624583</v>
      </c>
    </row>
    <row r="25" spans="1:17" ht="12.75">
      <c r="A25" s="5" t="s">
        <v>40</v>
      </c>
      <c r="B25" s="6">
        <v>86.01446175</v>
      </c>
      <c r="C25" s="6">
        <v>152.08595516</v>
      </c>
      <c r="D25" s="6">
        <v>256.76479794</v>
      </c>
      <c r="E25" s="36">
        <f t="shared" si="3"/>
        <v>494.86521485</v>
      </c>
      <c r="F25" s="6">
        <v>178.67154409</v>
      </c>
      <c r="G25" s="6">
        <v>159.75643091999999</v>
      </c>
      <c r="H25" s="6">
        <v>282.89197110000003</v>
      </c>
      <c r="I25" s="36">
        <f t="shared" si="0"/>
        <v>621.31994611</v>
      </c>
      <c r="J25" s="6">
        <v>115.71154172</v>
      </c>
      <c r="K25" s="6">
        <v>73.58286231999999</v>
      </c>
      <c r="L25" s="6">
        <v>283.76142531</v>
      </c>
      <c r="M25" s="36">
        <f t="shared" si="1"/>
        <v>473.05582934999995</v>
      </c>
      <c r="N25" s="6">
        <v>106.27342793000001</v>
      </c>
      <c r="O25" s="6">
        <v>108.56492053</v>
      </c>
      <c r="P25" s="6">
        <v>282.69656543</v>
      </c>
      <c r="Q25" s="36">
        <f t="shared" si="2"/>
        <v>497.53491389000004</v>
      </c>
    </row>
    <row r="26" spans="1:17" ht="12.75">
      <c r="A26" s="5" t="s">
        <v>41</v>
      </c>
      <c r="B26" s="6">
        <v>105.69868385</v>
      </c>
      <c r="C26" s="6">
        <v>137.46879201</v>
      </c>
      <c r="D26" s="6">
        <v>146.87414109</v>
      </c>
      <c r="E26" s="36">
        <f t="shared" si="3"/>
        <v>390.04161694999993</v>
      </c>
      <c r="F26" s="6">
        <v>173.36889183</v>
      </c>
      <c r="G26" s="6">
        <v>88.62929406</v>
      </c>
      <c r="H26" s="6">
        <v>261.60233042000004</v>
      </c>
      <c r="I26" s="36">
        <f t="shared" si="0"/>
        <v>523.6005163100001</v>
      </c>
      <c r="J26" s="6">
        <v>126.12670118000001</v>
      </c>
      <c r="K26" s="6">
        <v>104.37779850999999</v>
      </c>
      <c r="L26" s="6">
        <v>212.36390019</v>
      </c>
      <c r="M26" s="36">
        <f t="shared" si="1"/>
        <v>442.86839987999997</v>
      </c>
      <c r="N26" s="6">
        <v>121.67227034</v>
      </c>
      <c r="O26" s="6">
        <v>128.95844994</v>
      </c>
      <c r="P26" s="6">
        <v>200.47696772999996</v>
      </c>
      <c r="Q26" s="36">
        <f t="shared" si="2"/>
        <v>451.10768800999995</v>
      </c>
    </row>
    <row r="27" spans="1:17" ht="12.75">
      <c r="A27" s="9" t="s">
        <v>131</v>
      </c>
      <c r="B27" s="8">
        <f aca="true" t="shared" si="4" ref="B27:Q27">SUM(B4:B26)</f>
        <v>35464.590065823</v>
      </c>
      <c r="C27" s="8">
        <f t="shared" si="4"/>
        <v>36111.96191590001</v>
      </c>
      <c r="D27" s="8">
        <f t="shared" si="4"/>
        <v>45234.317340369984</v>
      </c>
      <c r="E27" s="8">
        <f t="shared" si="4"/>
        <v>116810.86932209299</v>
      </c>
      <c r="F27" s="8">
        <f t="shared" si="4"/>
        <v>34786.88373248</v>
      </c>
      <c r="G27" s="8">
        <f t="shared" si="4"/>
        <v>34693.72300000001</v>
      </c>
      <c r="H27" s="8">
        <f t="shared" si="4"/>
        <v>59150.830058950014</v>
      </c>
      <c r="I27" s="8">
        <f t="shared" si="4"/>
        <v>128631.43679143004</v>
      </c>
      <c r="J27" s="8">
        <f t="shared" si="4"/>
        <v>34447.68083926001</v>
      </c>
      <c r="K27" s="8">
        <f t="shared" si="4"/>
        <v>31731.51739425</v>
      </c>
      <c r="L27" s="8">
        <f t="shared" si="4"/>
        <v>57453.03076765999</v>
      </c>
      <c r="M27" s="8">
        <f t="shared" si="4"/>
        <v>123632.22900117001</v>
      </c>
      <c r="N27" s="8">
        <f t="shared" si="4"/>
        <v>32416.269804990006</v>
      </c>
      <c r="O27" s="8">
        <f t="shared" si="4"/>
        <v>41798.663454650006</v>
      </c>
      <c r="P27" s="8">
        <f t="shared" si="4"/>
        <v>54451.89309323</v>
      </c>
      <c r="Q27" s="8">
        <f t="shared" si="4"/>
        <v>128666.82635286999</v>
      </c>
    </row>
    <row r="28" spans="1:17" ht="12.75">
      <c r="A28" s="5" t="s">
        <v>42</v>
      </c>
      <c r="B28" s="6">
        <v>987.7319486000001</v>
      </c>
      <c r="C28" s="6">
        <v>1066.77824018</v>
      </c>
      <c r="D28" s="6">
        <v>830.8229043866667</v>
      </c>
      <c r="E28" s="36">
        <f t="shared" si="3"/>
        <v>2885.333093166667</v>
      </c>
      <c r="F28" s="6">
        <v>941.9980026000002</v>
      </c>
      <c r="G28" s="6">
        <v>1099.2269493266665</v>
      </c>
      <c r="H28" s="6">
        <v>1105.10937835</v>
      </c>
      <c r="I28" s="36">
        <f t="shared" si="0"/>
        <v>3146.3343302766666</v>
      </c>
      <c r="J28" s="6">
        <v>973.6615629600001</v>
      </c>
      <c r="K28" s="6">
        <v>993.6615404133332</v>
      </c>
      <c r="L28" s="6">
        <v>1047.9640766366667</v>
      </c>
      <c r="M28" s="36">
        <f t="shared" si="1"/>
        <v>3015.28718001</v>
      </c>
      <c r="N28" s="6">
        <v>884.3245236933334</v>
      </c>
      <c r="O28" s="6">
        <v>861.5004686699999</v>
      </c>
      <c r="P28" s="6">
        <v>1079.141626062139</v>
      </c>
      <c r="Q28" s="36">
        <f t="shared" si="2"/>
        <v>2824.9666184254725</v>
      </c>
    </row>
    <row r="29" spans="1:17" ht="12.75">
      <c r="A29" s="9" t="s">
        <v>130</v>
      </c>
      <c r="B29" s="8">
        <f>B27-B28</f>
        <v>34476.858117223004</v>
      </c>
      <c r="C29" s="8">
        <f aca="true" t="shared" si="5" ref="C29:Q29">C27-C28</f>
        <v>35045.18367572001</v>
      </c>
      <c r="D29" s="8">
        <f t="shared" si="5"/>
        <v>44403.49443598332</v>
      </c>
      <c r="E29" s="8">
        <f t="shared" si="5"/>
        <v>113925.53622892631</v>
      </c>
      <c r="F29" s="8">
        <f t="shared" si="5"/>
        <v>33844.88572988</v>
      </c>
      <c r="G29" s="8">
        <f t="shared" si="5"/>
        <v>33594.49605067335</v>
      </c>
      <c r="H29" s="8">
        <f t="shared" si="5"/>
        <v>58045.72068060002</v>
      </c>
      <c r="I29" s="8">
        <f t="shared" si="5"/>
        <v>125485.10246115336</v>
      </c>
      <c r="J29" s="8">
        <f t="shared" si="5"/>
        <v>33474.01927630001</v>
      </c>
      <c r="K29" s="8">
        <f t="shared" si="5"/>
        <v>30737.855853836667</v>
      </c>
      <c r="L29" s="8">
        <f t="shared" si="5"/>
        <v>56405.06669102333</v>
      </c>
      <c r="M29" s="8">
        <f t="shared" si="5"/>
        <v>120616.94182116001</v>
      </c>
      <c r="N29" s="8">
        <f t="shared" si="5"/>
        <v>31531.945281296674</v>
      </c>
      <c r="O29" s="8">
        <f t="shared" si="5"/>
        <v>40937.16298598001</v>
      </c>
      <c r="P29" s="8">
        <f t="shared" si="5"/>
        <v>53372.75146716786</v>
      </c>
      <c r="Q29" s="8">
        <f t="shared" si="5"/>
        <v>125841.85973444452</v>
      </c>
    </row>
    <row r="30" spans="1:16" ht="14.25">
      <c r="A30" s="13" t="s">
        <v>125</v>
      </c>
      <c r="F30" s="1"/>
      <c r="G30" s="1"/>
      <c r="H30" s="1"/>
      <c r="J30" s="1"/>
      <c r="K30" s="1"/>
      <c r="L30" s="1"/>
      <c r="N30" s="1"/>
      <c r="O30" s="1"/>
      <c r="P30" s="1"/>
    </row>
    <row r="31" spans="1:16" ht="12.75">
      <c r="A31" s="7"/>
      <c r="F31" s="1"/>
      <c r="G31" s="1"/>
      <c r="H31" s="1"/>
      <c r="J31" s="1"/>
      <c r="K31" s="1"/>
      <c r="L31" s="1"/>
      <c r="N31" s="1"/>
      <c r="O31" s="1"/>
      <c r="P31" s="1"/>
    </row>
    <row r="32" spans="1:17" ht="15.75">
      <c r="A32" s="10" t="s">
        <v>150</v>
      </c>
      <c r="F32" s="1"/>
      <c r="G32" s="1"/>
      <c r="H32" s="1"/>
      <c r="J32" s="1"/>
      <c r="K32" s="1"/>
      <c r="L32" s="1"/>
      <c r="N32" s="1"/>
      <c r="O32" s="1"/>
      <c r="P32" s="1"/>
      <c r="Q32" s="14" t="s">
        <v>157</v>
      </c>
    </row>
    <row r="33" spans="1:17" ht="12.75">
      <c r="A33" s="48" t="s">
        <v>104</v>
      </c>
      <c r="B33" s="46" t="s">
        <v>152</v>
      </c>
      <c r="C33" s="46"/>
      <c r="D33" s="46"/>
      <c r="E33" s="46"/>
      <c r="F33" s="46" t="s">
        <v>153</v>
      </c>
      <c r="G33" s="46"/>
      <c r="H33" s="46"/>
      <c r="I33" s="46"/>
      <c r="J33" s="46" t="s">
        <v>154</v>
      </c>
      <c r="K33" s="46"/>
      <c r="L33" s="46"/>
      <c r="M33" s="46"/>
      <c r="N33" s="46" t="s">
        <v>155</v>
      </c>
      <c r="O33" s="46"/>
      <c r="P33" s="46"/>
      <c r="Q33" s="46"/>
    </row>
    <row r="34" spans="1:17" ht="12.75">
      <c r="A34" s="48"/>
      <c r="B34" s="2" t="s">
        <v>94</v>
      </c>
      <c r="C34" s="2" t="s">
        <v>98</v>
      </c>
      <c r="D34" s="2" t="s">
        <v>99</v>
      </c>
      <c r="E34" s="2" t="s">
        <v>133</v>
      </c>
      <c r="F34" s="2" t="s">
        <v>134</v>
      </c>
      <c r="G34" s="2" t="s">
        <v>135</v>
      </c>
      <c r="H34" s="2" t="s">
        <v>136</v>
      </c>
      <c r="I34" s="2" t="s">
        <v>133</v>
      </c>
      <c r="J34" s="2" t="s">
        <v>137</v>
      </c>
      <c r="K34" s="2" t="s">
        <v>138</v>
      </c>
      <c r="L34" s="2" t="s">
        <v>139</v>
      </c>
      <c r="M34" s="2" t="s">
        <v>133</v>
      </c>
      <c r="N34" s="2" t="s">
        <v>140</v>
      </c>
      <c r="O34" s="2" t="s">
        <v>141</v>
      </c>
      <c r="P34" s="2" t="s">
        <v>142</v>
      </c>
      <c r="Q34" s="2" t="s">
        <v>133</v>
      </c>
    </row>
    <row r="35" spans="1:17" ht="12.75">
      <c r="A35" s="5" t="s">
        <v>19</v>
      </c>
      <c r="B35" s="6">
        <v>8746.327706</v>
      </c>
      <c r="C35" s="6">
        <v>7090.370729</v>
      </c>
      <c r="D35" s="6">
        <v>8601.004395</v>
      </c>
      <c r="E35" s="36">
        <f>SUM(B35:D35)</f>
        <v>24437.702830000002</v>
      </c>
      <c r="F35" s="6">
        <v>10026.919706</v>
      </c>
      <c r="G35" s="6">
        <v>8423.070104999999</v>
      </c>
      <c r="H35" s="6">
        <v>8775.03198</v>
      </c>
      <c r="I35" s="36">
        <f aca="true" t="shared" si="6" ref="I35:I63">SUM(F35:H35)</f>
        <v>27225.021791</v>
      </c>
      <c r="J35" s="6">
        <v>9218.569672</v>
      </c>
      <c r="K35" s="6">
        <v>9059.256196</v>
      </c>
      <c r="L35" s="6">
        <v>7907.482621</v>
      </c>
      <c r="M35" s="36">
        <f aca="true" t="shared" si="7" ref="M35:M63">SUM(J35:L35)</f>
        <v>26185.308489</v>
      </c>
      <c r="N35" s="6">
        <v>9242.490942</v>
      </c>
      <c r="O35" s="6">
        <v>9092.314583</v>
      </c>
      <c r="P35" s="6">
        <v>10168.971604</v>
      </c>
      <c r="Q35" s="36">
        <f aca="true" t="shared" si="8" ref="Q35:Q63">SUM(N35:P35)</f>
        <v>28503.777129000002</v>
      </c>
    </row>
    <row r="36" spans="1:17" ht="12.75">
      <c r="A36" s="5" t="s">
        <v>20</v>
      </c>
      <c r="B36" s="6">
        <v>3021.01941138</v>
      </c>
      <c r="C36" s="6">
        <v>2993.79217459</v>
      </c>
      <c r="D36" s="6">
        <v>3196.0731522999995</v>
      </c>
      <c r="E36" s="36">
        <f aca="true" t="shared" si="9" ref="E36:E63">SUM(B36:D36)</f>
        <v>9210.884738269999</v>
      </c>
      <c r="F36" s="6">
        <v>3503.5944437200005</v>
      </c>
      <c r="G36" s="6">
        <v>3082.97902796</v>
      </c>
      <c r="H36" s="6">
        <v>3598.9381265899992</v>
      </c>
      <c r="I36" s="36">
        <f t="shared" si="6"/>
        <v>10185.51159827</v>
      </c>
      <c r="J36" s="6">
        <v>3351.99053469</v>
      </c>
      <c r="K36" s="6">
        <v>3334.3882402100007</v>
      </c>
      <c r="L36" s="6">
        <v>3213.971520430001</v>
      </c>
      <c r="M36" s="36">
        <f t="shared" si="7"/>
        <v>9900.350295330001</v>
      </c>
      <c r="N36" s="6">
        <v>3462.1864871899998</v>
      </c>
      <c r="O36" s="6">
        <v>3522.10943181</v>
      </c>
      <c r="P36" s="6">
        <v>4101.85557588</v>
      </c>
      <c r="Q36" s="36">
        <f t="shared" si="8"/>
        <v>11086.15149488</v>
      </c>
    </row>
    <row r="37" spans="1:17" ht="12.75">
      <c r="A37" s="5" t="s">
        <v>21</v>
      </c>
      <c r="B37" s="6">
        <v>2494.76526939</v>
      </c>
      <c r="C37" s="6">
        <v>2282.17462749</v>
      </c>
      <c r="D37" s="6">
        <v>2081.88165908</v>
      </c>
      <c r="E37" s="36">
        <f t="shared" si="9"/>
        <v>6858.821555959999</v>
      </c>
      <c r="F37" s="6">
        <v>3039.2825790100005</v>
      </c>
      <c r="G37" s="6">
        <v>2560.51079869</v>
      </c>
      <c r="H37" s="6">
        <v>5154.58946288</v>
      </c>
      <c r="I37" s="36">
        <f t="shared" si="6"/>
        <v>10754.38284058</v>
      </c>
      <c r="J37" s="6">
        <v>2235.70417423</v>
      </c>
      <c r="K37" s="6">
        <v>2717.86585368</v>
      </c>
      <c r="L37" s="6">
        <v>2237.9026117900003</v>
      </c>
      <c r="M37" s="36">
        <f t="shared" si="7"/>
        <v>7191.4726397</v>
      </c>
      <c r="N37" s="6">
        <v>1960.85743271</v>
      </c>
      <c r="O37" s="6">
        <v>2353.8286475</v>
      </c>
      <c r="P37" s="6">
        <v>2853.31274304</v>
      </c>
      <c r="Q37" s="36">
        <f t="shared" si="8"/>
        <v>7167.99882325</v>
      </c>
    </row>
    <row r="38" spans="1:17" ht="12.75">
      <c r="A38" s="5" t="s">
        <v>22</v>
      </c>
      <c r="B38" s="6">
        <v>2887.6682626099996</v>
      </c>
      <c r="C38" s="6">
        <v>2775.99959028</v>
      </c>
      <c r="D38" s="6">
        <v>3391.3831889400003</v>
      </c>
      <c r="E38" s="36">
        <f t="shared" si="9"/>
        <v>9055.05104183</v>
      </c>
      <c r="F38" s="6">
        <v>2610.9994822099998</v>
      </c>
      <c r="G38" s="6">
        <v>3155.44874663</v>
      </c>
      <c r="H38" s="6">
        <v>2960.676233073</v>
      </c>
      <c r="I38" s="36">
        <f t="shared" si="6"/>
        <v>8727.124461913</v>
      </c>
      <c r="J38" s="6">
        <v>2701.02771301</v>
      </c>
      <c r="K38" s="6">
        <v>2575.64675877</v>
      </c>
      <c r="L38" s="6">
        <v>2796.9224864499997</v>
      </c>
      <c r="M38" s="36">
        <f t="shared" si="7"/>
        <v>8073.596958229999</v>
      </c>
      <c r="N38" s="6">
        <v>2566.2552196000006</v>
      </c>
      <c r="O38" s="6">
        <v>2465.2926679212483</v>
      </c>
      <c r="P38" s="6">
        <v>2333.1306063</v>
      </c>
      <c r="Q38" s="36">
        <f t="shared" si="8"/>
        <v>7364.678493821249</v>
      </c>
    </row>
    <row r="39" spans="1:17" ht="12.75">
      <c r="A39" s="5" t="s">
        <v>23</v>
      </c>
      <c r="B39" s="6">
        <v>143.598461</v>
      </c>
      <c r="C39" s="6">
        <v>172.73348443999998</v>
      </c>
      <c r="D39" s="6">
        <v>175.55551899999998</v>
      </c>
      <c r="E39" s="36">
        <f t="shared" si="9"/>
        <v>491.8874644399999</v>
      </c>
      <c r="F39" s="6">
        <v>84.351676</v>
      </c>
      <c r="G39" s="6">
        <v>159.45103824000003</v>
      </c>
      <c r="H39" s="6">
        <v>150.57970267000002</v>
      </c>
      <c r="I39" s="36">
        <f t="shared" si="6"/>
        <v>394.3824169100001</v>
      </c>
      <c r="J39" s="6">
        <v>98.40448661</v>
      </c>
      <c r="K39" s="6">
        <v>109.589815</v>
      </c>
      <c r="L39" s="6">
        <v>105.824209</v>
      </c>
      <c r="M39" s="36">
        <f t="shared" si="7"/>
        <v>313.81851061</v>
      </c>
      <c r="N39" s="6">
        <v>207.67292896</v>
      </c>
      <c r="O39" s="6">
        <v>116.2213195</v>
      </c>
      <c r="P39" s="6">
        <v>117.12613561</v>
      </c>
      <c r="Q39" s="36">
        <f t="shared" si="8"/>
        <v>441.02038407000003</v>
      </c>
    </row>
    <row r="40" spans="1:17" ht="12.75">
      <c r="A40" s="5" t="s">
        <v>24</v>
      </c>
      <c r="B40" s="6">
        <v>278.48839527999996</v>
      </c>
      <c r="C40" s="6">
        <v>230.75331746000003</v>
      </c>
      <c r="D40" s="6">
        <v>194.39960544</v>
      </c>
      <c r="E40" s="36">
        <f t="shared" si="9"/>
        <v>703.64131818</v>
      </c>
      <c r="F40" s="6">
        <v>2287.14354076</v>
      </c>
      <c r="G40" s="6">
        <v>188.72451475</v>
      </c>
      <c r="H40" s="6">
        <v>523.8042489</v>
      </c>
      <c r="I40" s="36">
        <f t="shared" si="6"/>
        <v>2999.67230441</v>
      </c>
      <c r="J40" s="6">
        <v>1041.82069665</v>
      </c>
      <c r="K40" s="6">
        <v>205.33578975999998</v>
      </c>
      <c r="L40" s="6">
        <v>225.70263255</v>
      </c>
      <c r="M40" s="36">
        <f t="shared" si="7"/>
        <v>1472.85911896</v>
      </c>
      <c r="N40" s="6">
        <v>321.83989113999996</v>
      </c>
      <c r="O40" s="6">
        <v>268.31168518</v>
      </c>
      <c r="P40" s="6">
        <v>246.65481056000002</v>
      </c>
      <c r="Q40" s="36">
        <f t="shared" si="8"/>
        <v>836.80638688</v>
      </c>
    </row>
    <row r="41" spans="1:17" ht="12.75">
      <c r="A41" s="5" t="s">
        <v>25</v>
      </c>
      <c r="B41" s="6">
        <v>806.66540022</v>
      </c>
      <c r="C41" s="6">
        <v>687.95931015</v>
      </c>
      <c r="D41" s="6">
        <v>587.13547917</v>
      </c>
      <c r="E41" s="36">
        <f t="shared" si="9"/>
        <v>2081.7601895400003</v>
      </c>
      <c r="F41" s="6">
        <v>738.11379027</v>
      </c>
      <c r="G41" s="6">
        <v>861.61961546</v>
      </c>
      <c r="H41" s="6">
        <v>707.09221973</v>
      </c>
      <c r="I41" s="36">
        <f t="shared" si="6"/>
        <v>2306.82562546</v>
      </c>
      <c r="J41" s="6">
        <v>480.28746102</v>
      </c>
      <c r="K41" s="6">
        <v>547.14077288</v>
      </c>
      <c r="L41" s="6">
        <v>770.5497113800001</v>
      </c>
      <c r="M41" s="36">
        <f t="shared" si="7"/>
        <v>1797.9779452800003</v>
      </c>
      <c r="N41" s="6">
        <v>449.9691</v>
      </c>
      <c r="O41" s="6">
        <v>718.07275937</v>
      </c>
      <c r="P41" s="6">
        <v>832.65394001</v>
      </c>
      <c r="Q41" s="36">
        <f t="shared" si="8"/>
        <v>2000.6957993800002</v>
      </c>
    </row>
    <row r="42" spans="1:17" ht="12.75">
      <c r="A42" s="5" t="s">
        <v>26</v>
      </c>
      <c r="B42" s="6">
        <v>312.05077849</v>
      </c>
      <c r="C42" s="6">
        <v>235.31792355000002</v>
      </c>
      <c r="D42" s="6">
        <v>259.1913087</v>
      </c>
      <c r="E42" s="36">
        <f t="shared" si="9"/>
        <v>806.56001074</v>
      </c>
      <c r="F42" s="6">
        <v>294.61789898</v>
      </c>
      <c r="G42" s="6">
        <v>280.01541104</v>
      </c>
      <c r="H42" s="6">
        <v>237.95903341000002</v>
      </c>
      <c r="I42" s="36">
        <f t="shared" si="6"/>
        <v>812.59234343</v>
      </c>
      <c r="J42" s="6">
        <v>228.90082519</v>
      </c>
      <c r="K42" s="6">
        <v>232.20798748</v>
      </c>
      <c r="L42" s="6">
        <v>271.59943282</v>
      </c>
      <c r="M42" s="36">
        <f t="shared" si="7"/>
        <v>732.7082454900001</v>
      </c>
      <c r="N42" s="6">
        <v>219.9635327</v>
      </c>
      <c r="O42" s="6">
        <v>216.98572488</v>
      </c>
      <c r="P42" s="6">
        <v>280.43271132</v>
      </c>
      <c r="Q42" s="36">
        <f t="shared" si="8"/>
        <v>717.3819689</v>
      </c>
    </row>
    <row r="43" spans="1:17" ht="12.75">
      <c r="A43" s="5" t="s">
        <v>27</v>
      </c>
      <c r="B43" s="6">
        <v>65.92763355</v>
      </c>
      <c r="C43" s="6">
        <v>81.29697713</v>
      </c>
      <c r="D43" s="6">
        <v>63.60201459999999</v>
      </c>
      <c r="E43" s="36">
        <f t="shared" si="9"/>
        <v>210.82662528</v>
      </c>
      <c r="F43" s="6">
        <v>61.757267</v>
      </c>
      <c r="G43" s="6">
        <v>68.1351842</v>
      </c>
      <c r="H43" s="6">
        <v>63.75017368</v>
      </c>
      <c r="I43" s="36">
        <f t="shared" si="6"/>
        <v>193.64262487999997</v>
      </c>
      <c r="J43" s="6">
        <v>47.833235810000005</v>
      </c>
      <c r="K43" s="6">
        <v>55.397755</v>
      </c>
      <c r="L43" s="6">
        <v>70.1604975</v>
      </c>
      <c r="M43" s="36">
        <f t="shared" si="7"/>
        <v>173.39148831</v>
      </c>
      <c r="N43" s="6">
        <v>58.44697861</v>
      </c>
      <c r="O43" s="6">
        <v>83.98228040000001</v>
      </c>
      <c r="P43" s="6">
        <v>72.1214025</v>
      </c>
      <c r="Q43" s="36">
        <f t="shared" si="8"/>
        <v>214.55066151</v>
      </c>
    </row>
    <row r="44" spans="1:17" ht="12.75">
      <c r="A44" s="5" t="s">
        <v>28</v>
      </c>
      <c r="B44" s="6">
        <v>815.5974491333001</v>
      </c>
      <c r="C44" s="6">
        <v>790.5354055699999</v>
      </c>
      <c r="D44" s="6">
        <v>725.75107747</v>
      </c>
      <c r="E44" s="36">
        <f t="shared" si="9"/>
        <v>2331.8839321733</v>
      </c>
      <c r="F44" s="6">
        <v>750.05065014</v>
      </c>
      <c r="G44" s="6">
        <v>662.4045070699999</v>
      </c>
      <c r="H44" s="6">
        <v>955.0908471399998</v>
      </c>
      <c r="I44" s="36">
        <f t="shared" si="6"/>
        <v>2367.5460043499997</v>
      </c>
      <c r="J44" s="6">
        <v>971.07037201</v>
      </c>
      <c r="K44" s="6">
        <v>783.9585945499999</v>
      </c>
      <c r="L44" s="6">
        <v>708.5468594700001</v>
      </c>
      <c r="M44" s="36">
        <f t="shared" si="7"/>
        <v>2463.57582603</v>
      </c>
      <c r="N44" s="6">
        <v>657.63742131</v>
      </c>
      <c r="O44" s="6">
        <v>752.7629989400001</v>
      </c>
      <c r="P44" s="6">
        <v>730.70904557</v>
      </c>
      <c r="Q44" s="36">
        <f t="shared" si="8"/>
        <v>2141.10946582</v>
      </c>
    </row>
    <row r="45" spans="1:17" ht="12.75">
      <c r="A45" s="5" t="s">
        <v>29</v>
      </c>
      <c r="B45" s="6">
        <v>28.21948417</v>
      </c>
      <c r="C45" s="6">
        <v>20.082407999999997</v>
      </c>
      <c r="D45" s="6">
        <v>44.13220200000001</v>
      </c>
      <c r="E45" s="36">
        <f t="shared" si="9"/>
        <v>92.43409417000001</v>
      </c>
      <c r="F45" s="6">
        <v>40.108457</v>
      </c>
      <c r="G45" s="6">
        <v>36.450974</v>
      </c>
      <c r="H45" s="6">
        <v>47.661201</v>
      </c>
      <c r="I45" s="36">
        <f t="shared" si="6"/>
        <v>124.220632</v>
      </c>
      <c r="J45" s="6">
        <v>33.492808</v>
      </c>
      <c r="K45" s="6">
        <v>48.861705</v>
      </c>
      <c r="L45" s="6">
        <v>67.0891609</v>
      </c>
      <c r="M45" s="36">
        <f t="shared" si="7"/>
        <v>149.4436739</v>
      </c>
      <c r="N45" s="6">
        <v>50.5138014</v>
      </c>
      <c r="O45" s="6">
        <v>37.549745</v>
      </c>
      <c r="P45" s="6">
        <v>36.684851</v>
      </c>
      <c r="Q45" s="36">
        <f t="shared" si="8"/>
        <v>124.74839740000002</v>
      </c>
    </row>
    <row r="46" spans="1:17" ht="12.75">
      <c r="A46" s="5" t="s">
        <v>30</v>
      </c>
      <c r="B46" s="6">
        <v>186.47624861999998</v>
      </c>
      <c r="C46" s="6">
        <v>239.73846744999997</v>
      </c>
      <c r="D46" s="6">
        <v>180.27783754</v>
      </c>
      <c r="E46" s="36">
        <f t="shared" si="9"/>
        <v>606.49255361</v>
      </c>
      <c r="F46" s="6">
        <v>270.98063003999994</v>
      </c>
      <c r="G46" s="6">
        <v>173.97745704000002</v>
      </c>
      <c r="H46" s="6">
        <v>171.0801205</v>
      </c>
      <c r="I46" s="36">
        <f t="shared" si="6"/>
        <v>616.03820758</v>
      </c>
      <c r="J46" s="6">
        <v>219.27977461</v>
      </c>
      <c r="K46" s="6">
        <v>196.144554</v>
      </c>
      <c r="L46" s="6">
        <v>145.75586163999998</v>
      </c>
      <c r="M46" s="36">
        <f t="shared" si="7"/>
        <v>561.1801902499999</v>
      </c>
      <c r="N46" s="6">
        <v>155.97507606</v>
      </c>
      <c r="O46" s="6">
        <v>178.12976393</v>
      </c>
      <c r="P46" s="6">
        <v>164.64568162999998</v>
      </c>
      <c r="Q46" s="36">
        <f t="shared" si="8"/>
        <v>498.75052162</v>
      </c>
    </row>
    <row r="47" spans="1:17" ht="12.75">
      <c r="A47" s="5" t="s">
        <v>31</v>
      </c>
      <c r="B47" s="6">
        <v>602.75622484</v>
      </c>
      <c r="C47" s="6">
        <v>393.79658907000004</v>
      </c>
      <c r="D47" s="6">
        <v>538.1922473499999</v>
      </c>
      <c r="E47" s="36">
        <f t="shared" si="9"/>
        <v>1534.7450612599998</v>
      </c>
      <c r="F47" s="6">
        <v>596.46755576</v>
      </c>
      <c r="G47" s="6">
        <v>483.27686994000004</v>
      </c>
      <c r="H47" s="6">
        <v>525.92409181</v>
      </c>
      <c r="I47" s="36">
        <f t="shared" si="6"/>
        <v>1605.6685175100001</v>
      </c>
      <c r="J47" s="6">
        <v>515.8399200700001</v>
      </c>
      <c r="K47" s="6">
        <v>394.55974105</v>
      </c>
      <c r="L47" s="6">
        <v>448.46427979</v>
      </c>
      <c r="M47" s="36">
        <f t="shared" si="7"/>
        <v>1358.86394091</v>
      </c>
      <c r="N47" s="6">
        <v>424.56857744999996</v>
      </c>
      <c r="O47" s="6">
        <v>439.07199128</v>
      </c>
      <c r="P47" s="6">
        <v>599.31012046</v>
      </c>
      <c r="Q47" s="36">
        <f t="shared" si="8"/>
        <v>1462.95068919</v>
      </c>
    </row>
    <row r="48" spans="1:17" ht="12.75">
      <c r="A48" s="5" t="s">
        <v>32</v>
      </c>
      <c r="B48" s="6">
        <v>433.84357772000004</v>
      </c>
      <c r="C48" s="6">
        <v>568.0467437899999</v>
      </c>
      <c r="D48" s="6">
        <v>546.5677672300001</v>
      </c>
      <c r="E48" s="36">
        <f t="shared" si="9"/>
        <v>1548.45808874</v>
      </c>
      <c r="F48" s="6">
        <v>532.61721124</v>
      </c>
      <c r="G48" s="6">
        <v>414.21503928</v>
      </c>
      <c r="H48" s="6">
        <v>693.54464088</v>
      </c>
      <c r="I48" s="36">
        <f t="shared" si="6"/>
        <v>1640.3768913999997</v>
      </c>
      <c r="J48" s="6">
        <v>459.09616755</v>
      </c>
      <c r="K48" s="6">
        <v>363.78636732000007</v>
      </c>
      <c r="L48" s="6">
        <v>518.4268636500001</v>
      </c>
      <c r="M48" s="36">
        <f t="shared" si="7"/>
        <v>1341.3093985200003</v>
      </c>
      <c r="N48" s="6">
        <v>494.45363761</v>
      </c>
      <c r="O48" s="6">
        <v>355.46002165000004</v>
      </c>
      <c r="P48" s="6">
        <v>565.8453711699999</v>
      </c>
      <c r="Q48" s="36">
        <f t="shared" si="8"/>
        <v>1415.75903043</v>
      </c>
    </row>
    <row r="49" spans="1:17" ht="12.75">
      <c r="A49" s="5" t="s">
        <v>33</v>
      </c>
      <c r="B49" s="6">
        <v>114.63829076</v>
      </c>
      <c r="C49" s="6">
        <v>103.66243251</v>
      </c>
      <c r="D49" s="6">
        <v>112.07669302000001</v>
      </c>
      <c r="E49" s="36">
        <f t="shared" si="9"/>
        <v>330.37741629</v>
      </c>
      <c r="F49" s="6">
        <v>119.63088671000001</v>
      </c>
      <c r="G49" s="6">
        <v>135.15066167999996</v>
      </c>
      <c r="H49" s="6">
        <v>163.05767455</v>
      </c>
      <c r="I49" s="36">
        <f t="shared" si="6"/>
        <v>417.83922293999996</v>
      </c>
      <c r="J49" s="6">
        <v>419.35612767000003</v>
      </c>
      <c r="K49" s="6">
        <v>48.27528983</v>
      </c>
      <c r="L49" s="6">
        <v>97.42106408000001</v>
      </c>
      <c r="M49" s="36">
        <f t="shared" si="7"/>
        <v>565.0524815800001</v>
      </c>
      <c r="N49" s="6">
        <v>137.55750222</v>
      </c>
      <c r="O49" s="6">
        <v>67.89055646</v>
      </c>
      <c r="P49" s="6">
        <v>370.60852799</v>
      </c>
      <c r="Q49" s="36">
        <f t="shared" si="8"/>
        <v>576.05658667</v>
      </c>
    </row>
    <row r="50" spans="1:17" ht="12.75">
      <c r="A50" s="5" t="s">
        <v>34</v>
      </c>
      <c r="B50" s="6">
        <v>1049.03974376</v>
      </c>
      <c r="C50" s="6">
        <v>1774.91478865</v>
      </c>
      <c r="D50" s="6">
        <v>1608.79654703</v>
      </c>
      <c r="E50" s="36">
        <f t="shared" si="9"/>
        <v>4432.7510794400005</v>
      </c>
      <c r="F50" s="6">
        <v>1487.35112049</v>
      </c>
      <c r="G50" s="6">
        <v>1939.9284269900002</v>
      </c>
      <c r="H50" s="6">
        <v>1964.2469258099998</v>
      </c>
      <c r="I50" s="36">
        <f t="shared" si="6"/>
        <v>5391.5264732900005</v>
      </c>
      <c r="J50" s="6">
        <v>1896.3950963199998</v>
      </c>
      <c r="K50" s="6">
        <v>1633.13950198</v>
      </c>
      <c r="L50" s="6">
        <v>1571.63628521</v>
      </c>
      <c r="M50" s="36">
        <f t="shared" si="7"/>
        <v>5101.17088351</v>
      </c>
      <c r="N50" s="6">
        <v>2161.0011978400003</v>
      </c>
      <c r="O50" s="6">
        <v>1770.2110506000001</v>
      </c>
      <c r="P50" s="6">
        <v>1986.05469423</v>
      </c>
      <c r="Q50" s="36">
        <f t="shared" si="8"/>
        <v>5917.26694267</v>
      </c>
    </row>
    <row r="51" spans="1:17" ht="12.75">
      <c r="A51" s="5" t="s">
        <v>35</v>
      </c>
      <c r="B51" s="6">
        <v>67.54155750000001</v>
      </c>
      <c r="C51" s="6">
        <v>62.24756095</v>
      </c>
      <c r="D51" s="6">
        <v>102.740848</v>
      </c>
      <c r="E51" s="36">
        <f t="shared" si="9"/>
        <v>232.52996645000002</v>
      </c>
      <c r="F51" s="6">
        <v>155.5343436</v>
      </c>
      <c r="G51" s="6">
        <v>103.577612</v>
      </c>
      <c r="H51" s="6">
        <v>71.52433926</v>
      </c>
      <c r="I51" s="36">
        <f t="shared" si="6"/>
        <v>330.63629486</v>
      </c>
      <c r="J51" s="6">
        <v>76.882015</v>
      </c>
      <c r="K51" s="6">
        <v>68.33128525</v>
      </c>
      <c r="L51" s="6">
        <v>75.3529235</v>
      </c>
      <c r="M51" s="36">
        <f t="shared" si="7"/>
        <v>220.56622374999998</v>
      </c>
      <c r="N51" s="6">
        <v>73.745138</v>
      </c>
      <c r="O51" s="6">
        <v>94.3576535</v>
      </c>
      <c r="P51" s="6">
        <v>85.15251020000001</v>
      </c>
      <c r="Q51" s="36">
        <f t="shared" si="8"/>
        <v>253.25530170000002</v>
      </c>
    </row>
    <row r="52" spans="1:17" ht="12.75">
      <c r="A52" s="5" t="s">
        <v>36</v>
      </c>
      <c r="B52" s="6">
        <v>169.668407</v>
      </c>
      <c r="C52" s="6">
        <v>159.646304</v>
      </c>
      <c r="D52" s="6">
        <v>423.02943405</v>
      </c>
      <c r="E52" s="36">
        <f t="shared" si="9"/>
        <v>752.34414505</v>
      </c>
      <c r="F52" s="6">
        <v>319.277608</v>
      </c>
      <c r="G52" s="6">
        <v>328.69231031</v>
      </c>
      <c r="H52" s="6">
        <v>409.20685113999997</v>
      </c>
      <c r="I52" s="36">
        <f t="shared" si="6"/>
        <v>1057.17676945</v>
      </c>
      <c r="J52" s="6">
        <v>318.74636329</v>
      </c>
      <c r="K52" s="6">
        <v>320.69228475</v>
      </c>
      <c r="L52" s="6">
        <v>423.354562</v>
      </c>
      <c r="M52" s="36">
        <f t="shared" si="7"/>
        <v>1062.7932100399998</v>
      </c>
      <c r="N52" s="6">
        <v>200.5804774</v>
      </c>
      <c r="O52" s="6">
        <v>727.10068701</v>
      </c>
      <c r="P52" s="6">
        <v>501.62621778</v>
      </c>
      <c r="Q52" s="36">
        <f t="shared" si="8"/>
        <v>1429.30738219</v>
      </c>
    </row>
    <row r="53" spans="1:17" ht="12.75">
      <c r="A53" s="5" t="s">
        <v>37</v>
      </c>
      <c r="B53" s="6">
        <v>61.101044</v>
      </c>
      <c r="C53" s="6">
        <v>41.5794079</v>
      </c>
      <c r="D53" s="6">
        <v>44.879518</v>
      </c>
      <c r="E53" s="36">
        <f t="shared" si="9"/>
        <v>147.5599699</v>
      </c>
      <c r="F53" s="6">
        <v>51.6021199</v>
      </c>
      <c r="G53" s="6">
        <v>77.18238955</v>
      </c>
      <c r="H53" s="6">
        <v>47.96181</v>
      </c>
      <c r="I53" s="36">
        <f t="shared" si="6"/>
        <v>176.74631945</v>
      </c>
      <c r="J53" s="6">
        <v>39.762831</v>
      </c>
      <c r="K53" s="6">
        <v>44.190823</v>
      </c>
      <c r="L53" s="6">
        <v>69.48485457</v>
      </c>
      <c r="M53" s="36">
        <f t="shared" si="7"/>
        <v>153.43850857</v>
      </c>
      <c r="N53" s="6">
        <v>65.828762</v>
      </c>
      <c r="O53" s="6">
        <v>67.010918</v>
      </c>
      <c r="P53" s="6">
        <v>63.505976</v>
      </c>
      <c r="Q53" s="36">
        <f t="shared" si="8"/>
        <v>196.345656</v>
      </c>
    </row>
    <row r="54" spans="1:17" ht="12.75">
      <c r="A54" s="5" t="s">
        <v>38</v>
      </c>
      <c r="B54" s="6">
        <v>256.55667595</v>
      </c>
      <c r="C54" s="6">
        <v>267.55420516</v>
      </c>
      <c r="D54" s="6">
        <v>251.82188511</v>
      </c>
      <c r="E54" s="36">
        <f t="shared" si="9"/>
        <v>775.9327662200001</v>
      </c>
      <c r="F54" s="6">
        <v>318.4669077900001</v>
      </c>
      <c r="G54" s="6">
        <v>264.96241702000003</v>
      </c>
      <c r="H54" s="6">
        <v>248.57263589</v>
      </c>
      <c r="I54" s="36">
        <f t="shared" si="6"/>
        <v>832.0019607000002</v>
      </c>
      <c r="J54" s="6">
        <v>230.90276962000002</v>
      </c>
      <c r="K54" s="6">
        <v>313.58206708000006</v>
      </c>
      <c r="L54" s="6">
        <v>219.06380527999997</v>
      </c>
      <c r="M54" s="36">
        <f t="shared" si="7"/>
        <v>763.5486419800001</v>
      </c>
      <c r="N54" s="6">
        <v>298.24832036000004</v>
      </c>
      <c r="O54" s="6">
        <v>225.74311229</v>
      </c>
      <c r="P54" s="6">
        <v>241.37439200000003</v>
      </c>
      <c r="Q54" s="36">
        <f t="shared" si="8"/>
        <v>765.36582465</v>
      </c>
    </row>
    <row r="55" spans="1:17" ht="12.75">
      <c r="A55" s="5" t="s">
        <v>39</v>
      </c>
      <c r="B55" s="6">
        <v>935.8863902200001</v>
      </c>
      <c r="C55" s="6">
        <v>979.2426054199999</v>
      </c>
      <c r="D55" s="6">
        <v>812.0544206700001</v>
      </c>
      <c r="E55" s="36">
        <f t="shared" si="9"/>
        <v>2727.18341631</v>
      </c>
      <c r="F55" s="6">
        <v>829.6953655799999</v>
      </c>
      <c r="G55" s="6">
        <v>807.61957797</v>
      </c>
      <c r="H55" s="6">
        <v>784.2383438499999</v>
      </c>
      <c r="I55" s="36">
        <f t="shared" si="6"/>
        <v>2421.5532874</v>
      </c>
      <c r="J55" s="6">
        <v>793.2865556200002</v>
      </c>
      <c r="K55" s="6">
        <v>707.6598766400001</v>
      </c>
      <c r="L55" s="6">
        <v>805.5414818200001</v>
      </c>
      <c r="M55" s="36">
        <f t="shared" si="7"/>
        <v>2306.4879140800003</v>
      </c>
      <c r="N55" s="6">
        <v>727.0553186000001</v>
      </c>
      <c r="O55" s="6">
        <v>660.26641421</v>
      </c>
      <c r="P55" s="6">
        <v>731.6261528399999</v>
      </c>
      <c r="Q55" s="36">
        <f t="shared" si="8"/>
        <v>2118.94788565</v>
      </c>
    </row>
    <row r="56" spans="1:17" ht="12.75">
      <c r="A56" s="5" t="s">
        <v>40</v>
      </c>
      <c r="B56" s="6">
        <v>43.71692765</v>
      </c>
      <c r="C56" s="6">
        <v>61.680725</v>
      </c>
      <c r="D56" s="6">
        <v>82.672727</v>
      </c>
      <c r="E56" s="36">
        <f t="shared" si="9"/>
        <v>188.07037965</v>
      </c>
      <c r="F56" s="6">
        <v>36.602453000000004</v>
      </c>
      <c r="G56" s="6">
        <v>37.38148032</v>
      </c>
      <c r="H56" s="6">
        <v>43.808115</v>
      </c>
      <c r="I56" s="36">
        <f t="shared" si="6"/>
        <v>117.79204832</v>
      </c>
      <c r="J56" s="6">
        <v>33.32248</v>
      </c>
      <c r="K56" s="6">
        <v>45.675865</v>
      </c>
      <c r="L56" s="6">
        <v>52.447074</v>
      </c>
      <c r="M56" s="36">
        <f t="shared" si="7"/>
        <v>131.44541900000002</v>
      </c>
      <c r="N56" s="6">
        <v>50.441139</v>
      </c>
      <c r="O56" s="6">
        <v>70.555154</v>
      </c>
      <c r="P56" s="6">
        <v>62.040581</v>
      </c>
      <c r="Q56" s="36">
        <f t="shared" si="8"/>
        <v>183.036874</v>
      </c>
    </row>
    <row r="57" spans="1:17" ht="12.75">
      <c r="A57" s="5" t="s">
        <v>41</v>
      </c>
      <c r="B57" s="6">
        <v>81.92306166</v>
      </c>
      <c r="C57" s="6">
        <v>104.15531437</v>
      </c>
      <c r="D57" s="6">
        <v>178.24373728</v>
      </c>
      <c r="E57" s="36">
        <f t="shared" si="9"/>
        <v>364.32211331</v>
      </c>
      <c r="F57" s="6">
        <v>89.11700504</v>
      </c>
      <c r="G57" s="6">
        <v>170.697715</v>
      </c>
      <c r="H57" s="6">
        <v>100.87802928999999</v>
      </c>
      <c r="I57" s="36">
        <f t="shared" si="6"/>
        <v>360.69274932999997</v>
      </c>
      <c r="J57" s="6">
        <v>81.16574481999999</v>
      </c>
      <c r="K57" s="6">
        <v>39.924722519999996</v>
      </c>
      <c r="L57" s="6">
        <v>97.03719753</v>
      </c>
      <c r="M57" s="36">
        <f t="shared" si="7"/>
        <v>218.12766487</v>
      </c>
      <c r="N57" s="6">
        <v>51.258972</v>
      </c>
      <c r="O57" s="6">
        <v>89.42986622999999</v>
      </c>
      <c r="P57" s="6">
        <v>51.600156</v>
      </c>
      <c r="Q57" s="36">
        <f t="shared" si="8"/>
        <v>192.28899423</v>
      </c>
    </row>
    <row r="58" spans="1:17" ht="12.75">
      <c r="A58" s="9" t="s">
        <v>131</v>
      </c>
      <c r="B58" s="8">
        <f aca="true" t="shared" si="10" ref="B58:Q58">SUM(B35:B57)</f>
        <v>23603.4764009033</v>
      </c>
      <c r="C58" s="8">
        <f t="shared" si="10"/>
        <v>22117.281091929995</v>
      </c>
      <c r="D58" s="8">
        <f t="shared" si="10"/>
        <v>24201.46326398001</v>
      </c>
      <c r="E58" s="8">
        <f t="shared" si="10"/>
        <v>69922.2207568133</v>
      </c>
      <c r="F58" s="8">
        <f t="shared" si="10"/>
        <v>28244.28269824</v>
      </c>
      <c r="G58" s="8">
        <f t="shared" si="10"/>
        <v>24415.47188014</v>
      </c>
      <c r="H58" s="8">
        <f t="shared" si="10"/>
        <v>28399.216807052995</v>
      </c>
      <c r="I58" s="8">
        <f t="shared" si="10"/>
        <v>81058.971385433</v>
      </c>
      <c r="J58" s="8">
        <f t="shared" si="10"/>
        <v>25493.13782479</v>
      </c>
      <c r="K58" s="8">
        <f t="shared" si="10"/>
        <v>23845.61184675</v>
      </c>
      <c r="L58" s="8">
        <f t="shared" si="10"/>
        <v>22899.737996359996</v>
      </c>
      <c r="M58" s="8">
        <f t="shared" si="10"/>
        <v>72238.48766790002</v>
      </c>
      <c r="N58" s="8">
        <f t="shared" si="10"/>
        <v>24038.547854159995</v>
      </c>
      <c r="O58" s="8">
        <f t="shared" si="10"/>
        <v>24372.65903266125</v>
      </c>
      <c r="P58" s="8">
        <f t="shared" si="10"/>
        <v>27197.043807090013</v>
      </c>
      <c r="Q58" s="8">
        <f t="shared" si="10"/>
        <v>75608.25069391126</v>
      </c>
    </row>
    <row r="59" spans="1:17" ht="12.75">
      <c r="A59" s="5" t="s">
        <v>68</v>
      </c>
      <c r="B59" s="6">
        <v>3368.2680514</v>
      </c>
      <c r="C59" s="6">
        <v>3289.22175982</v>
      </c>
      <c r="D59" s="6">
        <v>3525.177095613333</v>
      </c>
      <c r="E59" s="36">
        <f t="shared" si="9"/>
        <v>10182.666906833332</v>
      </c>
      <c r="F59" s="6">
        <v>3414.0019973999997</v>
      </c>
      <c r="G59" s="6">
        <v>2465.8730506733336</v>
      </c>
      <c r="H59" s="6">
        <v>2459.99062165</v>
      </c>
      <c r="I59" s="36">
        <f t="shared" si="6"/>
        <v>8339.865669723333</v>
      </c>
      <c r="J59" s="6">
        <v>2591.43843704</v>
      </c>
      <c r="K59" s="6">
        <v>2571.438459586667</v>
      </c>
      <c r="L59" s="6">
        <v>2517.135923363333</v>
      </c>
      <c r="M59" s="36">
        <f t="shared" si="7"/>
        <v>7680.01281999</v>
      </c>
      <c r="N59" s="6">
        <v>2680.7754763066664</v>
      </c>
      <c r="O59" s="6">
        <v>2703.59953133</v>
      </c>
      <c r="P59" s="6">
        <v>2485.958373937861</v>
      </c>
      <c r="Q59" s="36">
        <f t="shared" si="8"/>
        <v>7870.333381574528</v>
      </c>
    </row>
    <row r="60" spans="1:17" ht="12.75">
      <c r="A60" s="9" t="s">
        <v>130</v>
      </c>
      <c r="B60" s="8">
        <f>B58-B59</f>
        <v>20235.2083495033</v>
      </c>
      <c r="C60" s="8">
        <f aca="true" t="shared" si="11" ref="C60:Q60">C58-C59</f>
        <v>18828.059332109995</v>
      </c>
      <c r="D60" s="8">
        <f t="shared" si="11"/>
        <v>20676.286168366678</v>
      </c>
      <c r="E60" s="8">
        <f t="shared" si="11"/>
        <v>59739.55384997997</v>
      </c>
      <c r="F60" s="8">
        <f t="shared" si="11"/>
        <v>24830.28070084</v>
      </c>
      <c r="G60" s="8">
        <f t="shared" si="11"/>
        <v>21949.598829466668</v>
      </c>
      <c r="H60" s="8">
        <f t="shared" si="11"/>
        <v>25939.226185402997</v>
      </c>
      <c r="I60" s="8">
        <f t="shared" si="11"/>
        <v>72719.10571570967</v>
      </c>
      <c r="J60" s="8">
        <f t="shared" si="11"/>
        <v>22901.69938775</v>
      </c>
      <c r="K60" s="8">
        <f t="shared" si="11"/>
        <v>21274.173387163333</v>
      </c>
      <c r="L60" s="8">
        <f t="shared" si="11"/>
        <v>20382.602072996662</v>
      </c>
      <c r="M60" s="8">
        <f t="shared" si="11"/>
        <v>64558.474847910016</v>
      </c>
      <c r="N60" s="8">
        <f t="shared" si="11"/>
        <v>21357.77237785333</v>
      </c>
      <c r="O60" s="8">
        <f t="shared" si="11"/>
        <v>21669.05950133125</v>
      </c>
      <c r="P60" s="8">
        <f t="shared" si="11"/>
        <v>24711.08543315215</v>
      </c>
      <c r="Q60" s="8">
        <f t="shared" si="11"/>
        <v>67737.91731233674</v>
      </c>
    </row>
    <row r="61" spans="1:17" ht="12.75">
      <c r="A61" s="5" t="s">
        <v>66</v>
      </c>
      <c r="B61" s="6">
        <v>54.4402</v>
      </c>
      <c r="C61" s="6">
        <v>268.173194</v>
      </c>
      <c r="D61" s="6">
        <v>325.5755</v>
      </c>
      <c r="E61" s="36">
        <f t="shared" si="9"/>
        <v>648.188894</v>
      </c>
      <c r="F61" s="6">
        <v>356.21972</v>
      </c>
      <c r="G61" s="6">
        <v>369.2325</v>
      </c>
      <c r="H61" s="6">
        <v>0</v>
      </c>
      <c r="I61" s="36">
        <f t="shared" si="6"/>
        <v>725.45222</v>
      </c>
      <c r="J61" s="6">
        <v>0</v>
      </c>
      <c r="K61" s="6">
        <v>0</v>
      </c>
      <c r="L61" s="6">
        <v>0</v>
      </c>
      <c r="M61" s="36">
        <f t="shared" si="7"/>
        <v>0</v>
      </c>
      <c r="N61" s="6">
        <v>0</v>
      </c>
      <c r="O61" s="6">
        <v>0</v>
      </c>
      <c r="P61" s="6">
        <v>0</v>
      </c>
      <c r="Q61" s="36">
        <f t="shared" si="8"/>
        <v>0</v>
      </c>
    </row>
    <row r="62" spans="1:17" ht="12.75">
      <c r="A62" s="5" t="s">
        <v>69</v>
      </c>
      <c r="B62" s="6">
        <v>54.4402</v>
      </c>
      <c r="C62" s="6">
        <v>268.173194</v>
      </c>
      <c r="D62" s="6">
        <v>325.5755</v>
      </c>
      <c r="E62" s="36">
        <f t="shared" si="9"/>
        <v>648.188894</v>
      </c>
      <c r="F62" s="6">
        <v>356.21972</v>
      </c>
      <c r="G62" s="6">
        <v>369.2325</v>
      </c>
      <c r="H62" s="6">
        <v>0</v>
      </c>
      <c r="I62" s="36">
        <f t="shared" si="6"/>
        <v>725.45222</v>
      </c>
      <c r="J62" s="6">
        <v>0</v>
      </c>
      <c r="K62" s="6">
        <v>0</v>
      </c>
      <c r="L62" s="6">
        <v>0</v>
      </c>
      <c r="M62" s="36">
        <f t="shared" si="7"/>
        <v>0</v>
      </c>
      <c r="N62" s="6">
        <v>0</v>
      </c>
      <c r="O62" s="6">
        <v>0</v>
      </c>
      <c r="P62" s="6">
        <v>0</v>
      </c>
      <c r="Q62" s="36">
        <f t="shared" si="8"/>
        <v>0</v>
      </c>
    </row>
    <row r="63" spans="1:17" ht="12.75">
      <c r="A63" s="5" t="s">
        <v>70</v>
      </c>
      <c r="B63" s="6">
        <v>0</v>
      </c>
      <c r="C63" s="6">
        <v>191.72445865</v>
      </c>
      <c r="D63" s="6">
        <v>280.882546</v>
      </c>
      <c r="E63" s="36">
        <f t="shared" si="9"/>
        <v>472.60700465</v>
      </c>
      <c r="F63" s="6">
        <v>1839.400187</v>
      </c>
      <c r="G63" s="6">
        <v>669.799398</v>
      </c>
      <c r="H63" s="6">
        <v>558.444975</v>
      </c>
      <c r="I63" s="36">
        <f t="shared" si="6"/>
        <v>3067.6445599999997</v>
      </c>
      <c r="J63" s="6">
        <v>765.144215</v>
      </c>
      <c r="K63" s="6">
        <v>532.224266</v>
      </c>
      <c r="L63" s="6">
        <v>1235.819975</v>
      </c>
      <c r="M63" s="36">
        <f t="shared" si="7"/>
        <v>2533.188456</v>
      </c>
      <c r="N63" s="6">
        <v>339.055601</v>
      </c>
      <c r="O63" s="6">
        <v>382.285818</v>
      </c>
      <c r="P63" s="6">
        <v>17.805776</v>
      </c>
      <c r="Q63" s="36">
        <f t="shared" si="8"/>
        <v>739.1471950000001</v>
      </c>
    </row>
    <row r="64" spans="1:17" ht="12.75">
      <c r="A64" s="9" t="s">
        <v>17</v>
      </c>
      <c r="B64" s="8">
        <f>B60+B63</f>
        <v>20235.2083495033</v>
      </c>
      <c r="C64" s="8">
        <f>C60+C63</f>
        <v>19019.783790759993</v>
      </c>
      <c r="D64" s="8">
        <f aca="true" t="shared" si="12" ref="D64:J64">D60+D63</f>
        <v>20957.16871436668</v>
      </c>
      <c r="E64" s="8">
        <f t="shared" si="12"/>
        <v>60212.160854629976</v>
      </c>
      <c r="F64" s="8">
        <f t="shared" si="12"/>
        <v>26669.68088784</v>
      </c>
      <c r="G64" s="8">
        <f t="shared" si="12"/>
        <v>22619.398227466667</v>
      </c>
      <c r="H64" s="8">
        <f t="shared" si="12"/>
        <v>26497.671160402995</v>
      </c>
      <c r="I64" s="8">
        <f t="shared" si="12"/>
        <v>75786.75027570967</v>
      </c>
      <c r="J64" s="8">
        <f t="shared" si="12"/>
        <v>23666.84360275</v>
      </c>
      <c r="K64" s="8">
        <f aca="true" t="shared" si="13" ref="K64:Q64">K60+K63</f>
        <v>21806.397653163334</v>
      </c>
      <c r="L64" s="8">
        <f t="shared" si="13"/>
        <v>21618.42204799666</v>
      </c>
      <c r="M64" s="8">
        <f t="shared" si="13"/>
        <v>67091.66330391001</v>
      </c>
      <c r="N64" s="8">
        <f t="shared" si="13"/>
        <v>21696.82797885333</v>
      </c>
      <c r="O64" s="8">
        <f t="shared" si="13"/>
        <v>22051.34531933125</v>
      </c>
      <c r="P64" s="8">
        <f t="shared" si="13"/>
        <v>24728.891209152152</v>
      </c>
      <c r="Q64" s="8">
        <f t="shared" si="13"/>
        <v>68477.06450733673</v>
      </c>
    </row>
    <row r="65" spans="1:16" ht="14.25">
      <c r="A65" s="13" t="s">
        <v>125</v>
      </c>
      <c r="F65" s="1"/>
      <c r="G65" s="1"/>
      <c r="H65" s="1"/>
      <c r="J65" s="1"/>
      <c r="K65" s="1"/>
      <c r="L65" s="1"/>
      <c r="N65" s="1"/>
      <c r="O65" s="1"/>
      <c r="P65" s="1"/>
    </row>
    <row r="66" spans="1:16" ht="12.75">
      <c r="A66" s="7"/>
      <c r="F66" s="1"/>
      <c r="G66" s="1"/>
      <c r="H66" s="1"/>
      <c r="J66" s="1"/>
      <c r="K66" s="1"/>
      <c r="L66" s="1"/>
      <c r="N66" s="1"/>
      <c r="O66" s="1"/>
      <c r="P66" s="1"/>
    </row>
    <row r="67" spans="1:17" ht="15.75">
      <c r="A67" s="10" t="s">
        <v>148</v>
      </c>
      <c r="F67" s="1"/>
      <c r="G67" s="1"/>
      <c r="H67" s="1"/>
      <c r="J67" s="1"/>
      <c r="K67" s="1"/>
      <c r="L67" s="1"/>
      <c r="N67" s="1"/>
      <c r="O67" s="1"/>
      <c r="P67" s="1"/>
      <c r="Q67" s="14" t="s">
        <v>157</v>
      </c>
    </row>
    <row r="68" spans="1:17" ht="12.75">
      <c r="A68" s="48" t="s">
        <v>104</v>
      </c>
      <c r="B68" s="46" t="s">
        <v>152</v>
      </c>
      <c r="C68" s="46"/>
      <c r="D68" s="46"/>
      <c r="E68" s="46"/>
      <c r="F68" s="46" t="s">
        <v>153</v>
      </c>
      <c r="G68" s="46"/>
      <c r="H68" s="46"/>
      <c r="I68" s="46"/>
      <c r="J68" s="46" t="s">
        <v>154</v>
      </c>
      <c r="K68" s="46"/>
      <c r="L68" s="46"/>
      <c r="M68" s="46"/>
      <c r="N68" s="46" t="s">
        <v>155</v>
      </c>
      <c r="O68" s="46"/>
      <c r="P68" s="46"/>
      <c r="Q68" s="46"/>
    </row>
    <row r="69" spans="1:17" ht="12.75">
      <c r="A69" s="48"/>
      <c r="B69" s="2" t="s">
        <v>94</v>
      </c>
      <c r="C69" s="2" t="s">
        <v>98</v>
      </c>
      <c r="D69" s="2" t="s">
        <v>99</v>
      </c>
      <c r="E69" s="2" t="s">
        <v>133</v>
      </c>
      <c r="F69" s="2" t="s">
        <v>134</v>
      </c>
      <c r="G69" s="2" t="s">
        <v>135</v>
      </c>
      <c r="H69" s="2" t="s">
        <v>136</v>
      </c>
      <c r="I69" s="2" t="s">
        <v>133</v>
      </c>
      <c r="J69" s="2" t="s">
        <v>137</v>
      </c>
      <c r="K69" s="2" t="s">
        <v>138</v>
      </c>
      <c r="L69" s="2" t="s">
        <v>139</v>
      </c>
      <c r="M69" s="2" t="s">
        <v>133</v>
      </c>
      <c r="N69" s="2" t="s">
        <v>140</v>
      </c>
      <c r="O69" s="2" t="s">
        <v>141</v>
      </c>
      <c r="P69" s="2" t="s">
        <v>142</v>
      </c>
      <c r="Q69" s="2" t="s">
        <v>133</v>
      </c>
    </row>
    <row r="70" spans="1:17" ht="12.75">
      <c r="A70" s="5" t="s">
        <v>86</v>
      </c>
      <c r="B70" s="6">
        <v>129978.47881821002</v>
      </c>
      <c r="C70" s="21">
        <v>113501.75350829</v>
      </c>
      <c r="D70" s="6">
        <v>122365.18431182</v>
      </c>
      <c r="E70" s="36">
        <f>SUM(B70:D70)</f>
        <v>365845.41663832</v>
      </c>
      <c r="F70" s="6">
        <v>130340.03686766002</v>
      </c>
      <c r="G70" s="21">
        <v>134941.84397606</v>
      </c>
      <c r="H70" s="6">
        <v>146876.38151727998</v>
      </c>
      <c r="I70" s="36">
        <f aca="true" t="shared" si="14" ref="I70:I98">SUM(F70:H70)</f>
        <v>412158.26236099994</v>
      </c>
      <c r="J70" s="6">
        <v>147613.16363475</v>
      </c>
      <c r="K70" s="21">
        <v>125275.74137743999</v>
      </c>
      <c r="L70" s="6">
        <v>144309.56394037</v>
      </c>
      <c r="M70" s="36">
        <f aca="true" t="shared" si="15" ref="M70:M98">SUM(J70:L70)</f>
        <v>417198.46895256</v>
      </c>
      <c r="N70" s="6">
        <v>131816.57435874</v>
      </c>
      <c r="O70" s="21">
        <v>146372.29469496003</v>
      </c>
      <c r="P70" s="6">
        <v>139590.30054175</v>
      </c>
      <c r="Q70" s="36">
        <f aca="true" t="shared" si="16" ref="Q70:Q98">SUM(N70:P70)</f>
        <v>417779.16959545005</v>
      </c>
    </row>
    <row r="71" spans="1:17" ht="12.75">
      <c r="A71" s="5" t="s">
        <v>87</v>
      </c>
      <c r="B71" s="6">
        <v>6364.27479953</v>
      </c>
      <c r="C71" s="21">
        <v>5473.669794029998</v>
      </c>
      <c r="D71" s="6">
        <v>6001.849000610001</v>
      </c>
      <c r="E71" s="36">
        <f aca="true" t="shared" si="17" ref="E71:E98">SUM(B71:D71)</f>
        <v>17839.793594169998</v>
      </c>
      <c r="F71" s="6">
        <v>4971.434457479999</v>
      </c>
      <c r="G71" s="21">
        <v>7352.276052150001</v>
      </c>
      <c r="H71" s="6">
        <v>6045.688694229999</v>
      </c>
      <c r="I71" s="36">
        <f t="shared" si="14"/>
        <v>18369.399203859997</v>
      </c>
      <c r="J71" s="6">
        <v>3768.8787437099995</v>
      </c>
      <c r="K71" s="21">
        <v>4623.667783069999</v>
      </c>
      <c r="L71" s="6">
        <v>5152.62919409</v>
      </c>
      <c r="M71" s="36">
        <f t="shared" si="15"/>
        <v>13545.17572087</v>
      </c>
      <c r="N71" s="6">
        <v>5246.541635889998</v>
      </c>
      <c r="O71" s="21">
        <v>5898.50632699</v>
      </c>
      <c r="P71" s="6">
        <v>6285.675031780001</v>
      </c>
      <c r="Q71" s="36">
        <f t="shared" si="16"/>
        <v>17430.72299466</v>
      </c>
    </row>
    <row r="72" spans="1:17" ht="12.75">
      <c r="A72" s="5" t="s">
        <v>22</v>
      </c>
      <c r="B72" s="6">
        <v>2687.04284825</v>
      </c>
      <c r="C72" s="21">
        <v>2008.8632478</v>
      </c>
      <c r="D72" s="6">
        <v>2591.8101363799997</v>
      </c>
      <c r="E72" s="36">
        <f t="shared" si="17"/>
        <v>7287.71623243</v>
      </c>
      <c r="F72" s="6">
        <v>2959.1146642999997</v>
      </c>
      <c r="G72" s="21">
        <v>2676.6803687</v>
      </c>
      <c r="H72" s="6">
        <v>3251.6734575</v>
      </c>
      <c r="I72" s="36">
        <f t="shared" si="14"/>
        <v>8887.4684905</v>
      </c>
      <c r="J72" s="6">
        <v>2263.9247232499997</v>
      </c>
      <c r="K72" s="21">
        <v>2085.3629385</v>
      </c>
      <c r="L72" s="6">
        <v>2348.66858613</v>
      </c>
      <c r="M72" s="36">
        <f t="shared" si="15"/>
        <v>6697.95624788</v>
      </c>
      <c r="N72" s="6">
        <v>2422.3489070499995</v>
      </c>
      <c r="O72" s="21">
        <v>3237.588906289999</v>
      </c>
      <c r="P72" s="6">
        <v>3454.61754427</v>
      </c>
      <c r="Q72" s="36">
        <f t="shared" si="16"/>
        <v>9114.55535761</v>
      </c>
    </row>
    <row r="73" spans="1:17" ht="12.75">
      <c r="A73" s="5" t="s">
        <v>23</v>
      </c>
      <c r="B73" s="6">
        <v>24.523972</v>
      </c>
      <c r="C73" s="21">
        <v>13.574641999999999</v>
      </c>
      <c r="D73" s="6">
        <v>12.762481999999999</v>
      </c>
      <c r="E73" s="36">
        <f t="shared" si="17"/>
        <v>50.861095999999996</v>
      </c>
      <c r="F73" s="6">
        <v>19.505041</v>
      </c>
      <c r="G73" s="21">
        <v>33.099926</v>
      </c>
      <c r="H73" s="6">
        <v>57.448803</v>
      </c>
      <c r="I73" s="36">
        <f t="shared" si="14"/>
        <v>110.05377</v>
      </c>
      <c r="J73" s="6">
        <v>23.592871000000002</v>
      </c>
      <c r="K73" s="21">
        <v>20.230277</v>
      </c>
      <c r="L73" s="6">
        <v>0</v>
      </c>
      <c r="M73" s="36">
        <f t="shared" si="15"/>
        <v>43.823148</v>
      </c>
      <c r="N73" s="6">
        <v>22.626695</v>
      </c>
      <c r="O73" s="21">
        <v>27.103815</v>
      </c>
      <c r="P73" s="6">
        <v>26.860268</v>
      </c>
      <c r="Q73" s="36">
        <f t="shared" si="16"/>
        <v>76.590778</v>
      </c>
    </row>
    <row r="74" spans="1:17" ht="12.75">
      <c r="A74" s="5" t="s">
        <v>24</v>
      </c>
      <c r="B74" s="6">
        <v>9.258712</v>
      </c>
      <c r="C74" s="21">
        <v>10.306088</v>
      </c>
      <c r="D74" s="6">
        <v>8.853488</v>
      </c>
      <c r="E74" s="36">
        <f t="shared" si="17"/>
        <v>28.418287999999997</v>
      </c>
      <c r="F74" s="6">
        <v>7.962921</v>
      </c>
      <c r="G74" s="21">
        <v>3.755137</v>
      </c>
      <c r="H74" s="6">
        <v>4.481238</v>
      </c>
      <c r="I74" s="36">
        <f t="shared" si="14"/>
        <v>16.199296</v>
      </c>
      <c r="J74" s="6">
        <v>5.511704</v>
      </c>
      <c r="K74" s="21">
        <v>8.330501</v>
      </c>
      <c r="L74" s="6">
        <v>17.659799</v>
      </c>
      <c r="M74" s="36">
        <f t="shared" si="15"/>
        <v>31.502004</v>
      </c>
      <c r="N74" s="6">
        <v>20.192371</v>
      </c>
      <c r="O74" s="21">
        <v>1.184571</v>
      </c>
      <c r="P74" s="6">
        <v>6.580592</v>
      </c>
      <c r="Q74" s="36">
        <f t="shared" si="16"/>
        <v>27.957534</v>
      </c>
    </row>
    <row r="75" spans="1:17" ht="12.75">
      <c r="A75" s="5" t="s">
        <v>25</v>
      </c>
      <c r="B75" s="6">
        <v>15.945417</v>
      </c>
      <c r="C75" s="21">
        <v>18.069512</v>
      </c>
      <c r="D75" s="6">
        <v>3.35505</v>
      </c>
      <c r="E75" s="36">
        <f t="shared" si="17"/>
        <v>37.369979</v>
      </c>
      <c r="F75" s="6">
        <v>1.959458</v>
      </c>
      <c r="G75" s="21">
        <v>20.436669600000002</v>
      </c>
      <c r="H75" s="6">
        <v>9.571004</v>
      </c>
      <c r="I75" s="36">
        <f t="shared" si="14"/>
        <v>31.967131600000002</v>
      </c>
      <c r="J75" s="6">
        <v>3.025041</v>
      </c>
      <c r="K75" s="21">
        <v>12.394251</v>
      </c>
      <c r="L75" s="6">
        <v>6.248019189999999</v>
      </c>
      <c r="M75" s="36">
        <f t="shared" si="15"/>
        <v>21.66731119</v>
      </c>
      <c r="N75" s="6">
        <v>6.195161</v>
      </c>
      <c r="O75" s="21">
        <v>4.367012</v>
      </c>
      <c r="P75" s="6">
        <v>7.165246699999999</v>
      </c>
      <c r="Q75" s="36">
        <f t="shared" si="16"/>
        <v>17.7274197</v>
      </c>
    </row>
    <row r="76" spans="1:17" ht="12.75">
      <c r="A76" s="5" t="s">
        <v>26</v>
      </c>
      <c r="B76" s="6">
        <v>623.13273305</v>
      </c>
      <c r="C76" s="21">
        <v>625.0611686699999</v>
      </c>
      <c r="D76" s="6">
        <v>681.73652993</v>
      </c>
      <c r="E76" s="36">
        <f t="shared" si="17"/>
        <v>1929.9304316499997</v>
      </c>
      <c r="F76" s="6">
        <v>626.7524651799998</v>
      </c>
      <c r="G76" s="21">
        <v>1069.87119547</v>
      </c>
      <c r="H76" s="6">
        <v>1131.46315359</v>
      </c>
      <c r="I76" s="36">
        <f t="shared" si="14"/>
        <v>2828.0868142399995</v>
      </c>
      <c r="J76" s="6">
        <v>1067.0896334200002</v>
      </c>
      <c r="K76" s="21">
        <v>711.091844</v>
      </c>
      <c r="L76" s="6">
        <v>820.9013633999999</v>
      </c>
      <c r="M76" s="36">
        <f t="shared" si="15"/>
        <v>2599.08284082</v>
      </c>
      <c r="N76" s="6">
        <v>790.726553</v>
      </c>
      <c r="O76" s="21">
        <v>584.20946665</v>
      </c>
      <c r="P76" s="6">
        <v>551.05947907</v>
      </c>
      <c r="Q76" s="36">
        <f t="shared" si="16"/>
        <v>1925.99549872</v>
      </c>
    </row>
    <row r="77" spans="1:17" ht="12.75">
      <c r="A77" s="5" t="s">
        <v>27</v>
      </c>
      <c r="B77" s="6">
        <v>131.9157036</v>
      </c>
      <c r="C77" s="21">
        <v>142.89440040000002</v>
      </c>
      <c r="D77" s="6">
        <v>66.78677697</v>
      </c>
      <c r="E77" s="36">
        <f t="shared" si="17"/>
        <v>341.59688097000003</v>
      </c>
      <c r="F77" s="6">
        <v>146.917954</v>
      </c>
      <c r="G77" s="21">
        <v>147.9784233</v>
      </c>
      <c r="H77" s="6">
        <v>91.81403870000001</v>
      </c>
      <c r="I77" s="36">
        <f t="shared" si="14"/>
        <v>386.71041600000007</v>
      </c>
      <c r="J77" s="6">
        <v>42.54970305</v>
      </c>
      <c r="K77" s="21">
        <v>173.519408</v>
      </c>
      <c r="L77" s="6">
        <v>52.6123565</v>
      </c>
      <c r="M77" s="36">
        <f t="shared" si="15"/>
        <v>268.68146755</v>
      </c>
      <c r="N77" s="6">
        <v>129.24928740000001</v>
      </c>
      <c r="O77" s="21">
        <v>287.6748575</v>
      </c>
      <c r="P77" s="6">
        <v>211.78411069999999</v>
      </c>
      <c r="Q77" s="36">
        <f t="shared" si="16"/>
        <v>628.7082556</v>
      </c>
    </row>
    <row r="78" spans="1:17" ht="12.75">
      <c r="A78" s="5" t="s">
        <v>28</v>
      </c>
      <c r="B78" s="6">
        <v>2511.42738202</v>
      </c>
      <c r="C78" s="21">
        <v>2934.27578792</v>
      </c>
      <c r="D78" s="6">
        <v>2735.5285248399996</v>
      </c>
      <c r="E78" s="36">
        <f t="shared" si="17"/>
        <v>8181.231694779999</v>
      </c>
      <c r="F78" s="6">
        <v>2984.1342766899998</v>
      </c>
      <c r="G78" s="21">
        <v>2246.37641615</v>
      </c>
      <c r="H78" s="6">
        <v>3349.9998749</v>
      </c>
      <c r="I78" s="36">
        <f t="shared" si="14"/>
        <v>8580.51056774</v>
      </c>
      <c r="J78" s="6">
        <v>2431.8936685500003</v>
      </c>
      <c r="K78" s="21">
        <v>2584.72532686</v>
      </c>
      <c r="L78" s="6">
        <v>2540.06238185</v>
      </c>
      <c r="M78" s="36">
        <f t="shared" si="15"/>
        <v>7556.681377260001</v>
      </c>
      <c r="N78" s="6">
        <v>1858.5530505499996</v>
      </c>
      <c r="O78" s="21">
        <v>2338.10933915</v>
      </c>
      <c r="P78" s="6">
        <v>2351.13957869</v>
      </c>
      <c r="Q78" s="36">
        <f t="shared" si="16"/>
        <v>6547.801968389998</v>
      </c>
    </row>
    <row r="79" spans="1:17" ht="12.75">
      <c r="A79" s="5" t="s">
        <v>29</v>
      </c>
      <c r="B79" s="6">
        <v>7.160554240000001</v>
      </c>
      <c r="C79" s="21">
        <v>9.03899</v>
      </c>
      <c r="D79" s="6">
        <v>6.944236</v>
      </c>
      <c r="E79" s="36">
        <f t="shared" si="17"/>
        <v>23.14378024</v>
      </c>
      <c r="F79" s="6">
        <v>6.909495</v>
      </c>
      <c r="G79" s="21">
        <v>5.035649</v>
      </c>
      <c r="H79" s="6">
        <v>5.058277</v>
      </c>
      <c r="I79" s="36">
        <f t="shared" si="14"/>
        <v>17.003421</v>
      </c>
      <c r="J79" s="6">
        <v>7.269718</v>
      </c>
      <c r="K79" s="21">
        <v>5.472478</v>
      </c>
      <c r="L79" s="6">
        <v>13.708306</v>
      </c>
      <c r="M79" s="36">
        <f t="shared" si="15"/>
        <v>26.450502</v>
      </c>
      <c r="N79" s="6">
        <v>9.058129</v>
      </c>
      <c r="O79" s="21">
        <v>6.070989</v>
      </c>
      <c r="P79" s="6">
        <v>4.03236092</v>
      </c>
      <c r="Q79" s="36">
        <f t="shared" si="16"/>
        <v>19.16147892</v>
      </c>
    </row>
    <row r="80" spans="1:17" ht="12.75">
      <c r="A80" s="5" t="s">
        <v>30</v>
      </c>
      <c r="B80" s="6">
        <v>5700.7906406</v>
      </c>
      <c r="C80" s="21">
        <v>7578.2946891</v>
      </c>
      <c r="D80" s="6">
        <v>7286.17542016</v>
      </c>
      <c r="E80" s="36">
        <f t="shared" si="17"/>
        <v>20565.260749859997</v>
      </c>
      <c r="F80" s="6">
        <v>6242.362149799999</v>
      </c>
      <c r="G80" s="21">
        <v>6244.526391740001</v>
      </c>
      <c r="H80" s="6">
        <v>7041.65656739</v>
      </c>
      <c r="I80" s="36">
        <f t="shared" si="14"/>
        <v>19528.54510893</v>
      </c>
      <c r="J80" s="6">
        <v>5924.63737797</v>
      </c>
      <c r="K80" s="21">
        <v>5305.02845731</v>
      </c>
      <c r="L80" s="6">
        <v>5925.004226349999</v>
      </c>
      <c r="M80" s="36">
        <f t="shared" si="15"/>
        <v>17154.67006163</v>
      </c>
      <c r="N80" s="6">
        <v>7253.658568219999</v>
      </c>
      <c r="O80" s="21">
        <v>5572.56792215</v>
      </c>
      <c r="P80" s="6">
        <v>6047.16087043</v>
      </c>
      <c r="Q80" s="36">
        <f t="shared" si="16"/>
        <v>18873.3873608</v>
      </c>
    </row>
    <row r="81" spans="1:17" ht="12.75">
      <c r="A81" s="5" t="s">
        <v>31</v>
      </c>
      <c r="B81" s="6">
        <v>2257.39111482</v>
      </c>
      <c r="C81" s="21">
        <v>2444.4836856800002</v>
      </c>
      <c r="D81" s="6">
        <v>2290.67603517</v>
      </c>
      <c r="E81" s="36">
        <f t="shared" si="17"/>
        <v>6992.550835669999</v>
      </c>
      <c r="F81" s="6">
        <v>3000.7019890300003</v>
      </c>
      <c r="G81" s="21">
        <v>2512.7801669599994</v>
      </c>
      <c r="H81" s="6">
        <v>2249.3625260500003</v>
      </c>
      <c r="I81" s="36">
        <f t="shared" si="14"/>
        <v>7762.8446820399995</v>
      </c>
      <c r="J81" s="6">
        <v>2235.19277715</v>
      </c>
      <c r="K81" s="21">
        <v>1760.8514633</v>
      </c>
      <c r="L81" s="6">
        <v>2324.1618187999998</v>
      </c>
      <c r="M81" s="36">
        <f t="shared" si="15"/>
        <v>6320.20605925</v>
      </c>
      <c r="N81" s="6">
        <v>2327.8961096</v>
      </c>
      <c r="O81" s="21">
        <v>2122.88048226</v>
      </c>
      <c r="P81" s="6">
        <v>2605.56687027</v>
      </c>
      <c r="Q81" s="36">
        <f t="shared" si="16"/>
        <v>7056.34346213</v>
      </c>
    </row>
    <row r="82" spans="1:17" ht="12.75">
      <c r="A82" s="5" t="s">
        <v>32</v>
      </c>
      <c r="B82" s="6">
        <v>27.470758</v>
      </c>
      <c r="C82" s="21">
        <v>20.613562</v>
      </c>
      <c r="D82" s="6">
        <v>21.23374787</v>
      </c>
      <c r="E82" s="36">
        <f t="shared" si="17"/>
        <v>69.31806787000001</v>
      </c>
      <c r="F82" s="6">
        <v>33.34156</v>
      </c>
      <c r="G82" s="21">
        <v>23.66688291</v>
      </c>
      <c r="H82" s="6">
        <v>38.61501</v>
      </c>
      <c r="I82" s="36">
        <f t="shared" si="14"/>
        <v>95.62345291</v>
      </c>
      <c r="J82" s="6">
        <v>10.285298850000002</v>
      </c>
      <c r="K82" s="21">
        <v>39.813279990000005</v>
      </c>
      <c r="L82" s="6">
        <v>21.774242100000002</v>
      </c>
      <c r="M82" s="36">
        <f t="shared" si="15"/>
        <v>71.87282094000001</v>
      </c>
      <c r="N82" s="6">
        <v>21.618420670000003</v>
      </c>
      <c r="O82" s="21">
        <v>16.3869738</v>
      </c>
      <c r="P82" s="6">
        <v>23.57196093</v>
      </c>
      <c r="Q82" s="36">
        <f t="shared" si="16"/>
        <v>61.5773554</v>
      </c>
    </row>
    <row r="83" spans="1:17" ht="12.75">
      <c r="A83" s="5" t="s">
        <v>33</v>
      </c>
      <c r="B83" s="6">
        <v>81.422819</v>
      </c>
      <c r="C83" s="21">
        <v>77.117574</v>
      </c>
      <c r="D83" s="6">
        <v>86.26765420000001</v>
      </c>
      <c r="E83" s="36">
        <f t="shared" si="17"/>
        <v>244.8080472</v>
      </c>
      <c r="F83" s="6">
        <v>60.850093</v>
      </c>
      <c r="G83" s="21">
        <v>140.784837</v>
      </c>
      <c r="H83" s="6">
        <v>2434.082698</v>
      </c>
      <c r="I83" s="36">
        <f t="shared" si="14"/>
        <v>2635.7176280000003</v>
      </c>
      <c r="J83" s="6">
        <v>2096.423263</v>
      </c>
      <c r="K83" s="21">
        <v>531.6059663</v>
      </c>
      <c r="L83" s="6">
        <v>417.8652647</v>
      </c>
      <c r="M83" s="36">
        <f t="shared" si="15"/>
        <v>3045.894494</v>
      </c>
      <c r="N83" s="6">
        <v>27.379795</v>
      </c>
      <c r="O83" s="21">
        <v>79.23021490000001</v>
      </c>
      <c r="P83" s="6">
        <v>94.58277756999999</v>
      </c>
      <c r="Q83" s="36">
        <f t="shared" si="16"/>
        <v>201.19278746999998</v>
      </c>
    </row>
    <row r="84" spans="1:17" ht="12.75">
      <c r="A84" s="5" t="s">
        <v>34</v>
      </c>
      <c r="B84" s="6">
        <v>1646.1511964830001</v>
      </c>
      <c r="C84" s="21">
        <v>2388.6567897000004</v>
      </c>
      <c r="D84" s="6">
        <v>2793.38757491</v>
      </c>
      <c r="E84" s="36">
        <f t="shared" si="17"/>
        <v>6828.195561093</v>
      </c>
      <c r="F84" s="6">
        <v>2326.78809982</v>
      </c>
      <c r="G84" s="21">
        <v>2558.45177541</v>
      </c>
      <c r="H84" s="6">
        <v>2341.38355255</v>
      </c>
      <c r="I84" s="36">
        <f t="shared" si="14"/>
        <v>7226.6234277799995</v>
      </c>
      <c r="J84" s="6">
        <v>2569.77063745</v>
      </c>
      <c r="K84" s="21">
        <v>2496.0624063899995</v>
      </c>
      <c r="L84" s="6">
        <v>2567.63075143</v>
      </c>
      <c r="M84" s="36">
        <f t="shared" si="15"/>
        <v>7633.4637952699995</v>
      </c>
      <c r="N84" s="6">
        <v>2050.1564979799996</v>
      </c>
      <c r="O84" s="21">
        <v>1788.75348941</v>
      </c>
      <c r="P84" s="6">
        <v>2655.4954258299995</v>
      </c>
      <c r="Q84" s="36">
        <f t="shared" si="16"/>
        <v>6494.405413219999</v>
      </c>
    </row>
    <row r="85" spans="1:17" ht="12.75">
      <c r="A85" s="34" t="s">
        <v>35</v>
      </c>
      <c r="B85" s="38">
        <v>4.5</v>
      </c>
      <c r="C85" s="33">
        <v>6.052856</v>
      </c>
      <c r="D85" s="38">
        <v>11.158302</v>
      </c>
      <c r="E85" s="37">
        <f t="shared" si="17"/>
        <v>21.711158</v>
      </c>
      <c r="F85" s="38">
        <v>0</v>
      </c>
      <c r="G85" s="33">
        <v>19.278858</v>
      </c>
      <c r="H85" s="38">
        <v>6.738802949999999</v>
      </c>
      <c r="I85" s="37">
        <f t="shared" si="14"/>
        <v>26.01766095</v>
      </c>
      <c r="J85" s="38">
        <v>3.4389488399999997</v>
      </c>
      <c r="K85" s="33">
        <v>17.68711442</v>
      </c>
      <c r="L85" s="38">
        <v>2.90977033</v>
      </c>
      <c r="M85" s="37">
        <f t="shared" si="15"/>
        <v>24.03583359</v>
      </c>
      <c r="N85" s="38">
        <v>43.5339234</v>
      </c>
      <c r="O85" s="33">
        <v>16.992442490000002</v>
      </c>
      <c r="P85" s="38">
        <v>16.82399604</v>
      </c>
      <c r="Q85" s="37">
        <f t="shared" si="16"/>
        <v>77.35036193</v>
      </c>
    </row>
    <row r="86" spans="1:17" ht="12.75">
      <c r="A86" s="5" t="s">
        <v>36</v>
      </c>
      <c r="B86" s="6">
        <v>10.3733892</v>
      </c>
      <c r="C86" s="21">
        <v>5.3951852</v>
      </c>
      <c r="D86" s="6">
        <v>71.239529</v>
      </c>
      <c r="E86" s="36">
        <f t="shared" si="17"/>
        <v>87.00810340000001</v>
      </c>
      <c r="F86" s="6">
        <v>52.874966060000006</v>
      </c>
      <c r="G86" s="21">
        <v>26.7746403</v>
      </c>
      <c r="H86" s="6">
        <v>31.03698475</v>
      </c>
      <c r="I86" s="36">
        <f t="shared" si="14"/>
        <v>110.68659111000001</v>
      </c>
      <c r="J86" s="6">
        <v>11.1478561</v>
      </c>
      <c r="K86" s="21">
        <v>29.298972</v>
      </c>
      <c r="L86" s="6">
        <v>10.162758</v>
      </c>
      <c r="M86" s="36">
        <f t="shared" si="15"/>
        <v>50.6095861</v>
      </c>
      <c r="N86" s="6">
        <v>7.01959975</v>
      </c>
      <c r="O86" s="21">
        <v>13.74613725</v>
      </c>
      <c r="P86" s="6">
        <v>19.2387835</v>
      </c>
      <c r="Q86" s="36">
        <f t="shared" si="16"/>
        <v>40.0045205</v>
      </c>
    </row>
    <row r="87" spans="1:17" ht="12.75">
      <c r="A87" s="5" t="s">
        <v>37</v>
      </c>
      <c r="B87" s="6">
        <v>1.0525</v>
      </c>
      <c r="C87" s="21">
        <v>5.329513</v>
      </c>
      <c r="D87" s="6">
        <v>5.178269</v>
      </c>
      <c r="E87" s="36">
        <f t="shared" si="17"/>
        <v>11.560282</v>
      </c>
      <c r="F87" s="6">
        <v>0.45355945000000003</v>
      </c>
      <c r="G87" s="21">
        <v>3.235552</v>
      </c>
      <c r="H87" s="6">
        <v>0.50712</v>
      </c>
      <c r="I87" s="36">
        <f t="shared" si="14"/>
        <v>4.196231450000001</v>
      </c>
      <c r="J87" s="6">
        <v>7.016313</v>
      </c>
      <c r="K87" s="21">
        <v>6.463938</v>
      </c>
      <c r="L87" s="6">
        <v>4.081422</v>
      </c>
      <c r="M87" s="36">
        <f t="shared" si="15"/>
        <v>17.561673</v>
      </c>
      <c r="N87" s="6">
        <v>22.364495</v>
      </c>
      <c r="O87" s="21">
        <v>9.909401</v>
      </c>
      <c r="P87" s="6">
        <v>3.823548</v>
      </c>
      <c r="Q87" s="36">
        <f t="shared" si="16"/>
        <v>36.097444</v>
      </c>
    </row>
    <row r="88" spans="1:17" ht="12.75">
      <c r="A88" s="5" t="s">
        <v>38</v>
      </c>
      <c r="B88" s="6">
        <v>13.843742</v>
      </c>
      <c r="C88" s="21">
        <v>3.82</v>
      </c>
      <c r="D88" s="6">
        <v>4.228859</v>
      </c>
      <c r="E88" s="36">
        <f t="shared" si="17"/>
        <v>21.892601</v>
      </c>
      <c r="F88" s="6">
        <v>10.7702604</v>
      </c>
      <c r="G88" s="21">
        <v>3.299222</v>
      </c>
      <c r="H88" s="6">
        <v>1.213125</v>
      </c>
      <c r="I88" s="36">
        <f t="shared" si="14"/>
        <v>15.2826074</v>
      </c>
      <c r="J88" s="6">
        <v>0.70575</v>
      </c>
      <c r="K88" s="21">
        <v>0.545</v>
      </c>
      <c r="L88" s="6">
        <v>4.3478</v>
      </c>
      <c r="M88" s="36">
        <f t="shared" si="15"/>
        <v>5.59855</v>
      </c>
      <c r="N88" s="6">
        <v>3.518125</v>
      </c>
      <c r="O88" s="21">
        <v>5.412332279999999</v>
      </c>
      <c r="P88" s="6">
        <v>4.043</v>
      </c>
      <c r="Q88" s="36">
        <f t="shared" si="16"/>
        <v>12.973457279999998</v>
      </c>
    </row>
    <row r="89" spans="1:17" ht="12.75">
      <c r="A89" s="5" t="s">
        <v>39</v>
      </c>
      <c r="B89" s="6">
        <v>5764.834797209999</v>
      </c>
      <c r="C89" s="21">
        <v>7373.68689102</v>
      </c>
      <c r="D89" s="6">
        <v>3896.1860603099994</v>
      </c>
      <c r="E89" s="36">
        <f t="shared" si="17"/>
        <v>17034.70774854</v>
      </c>
      <c r="F89" s="6">
        <v>3574.0018602299997</v>
      </c>
      <c r="G89" s="21">
        <v>4142.784517980001</v>
      </c>
      <c r="H89" s="6">
        <v>3350.4460332099998</v>
      </c>
      <c r="I89" s="36">
        <f t="shared" si="14"/>
        <v>11067.23241142</v>
      </c>
      <c r="J89" s="6">
        <v>3677.87636108</v>
      </c>
      <c r="K89" s="21">
        <v>2985.162980079999</v>
      </c>
      <c r="L89" s="6">
        <v>4345.095111399999</v>
      </c>
      <c r="M89" s="36">
        <f t="shared" si="15"/>
        <v>11008.13445256</v>
      </c>
      <c r="N89" s="6">
        <v>3488.1167226200005</v>
      </c>
      <c r="O89" s="21">
        <v>3217.7818162600006</v>
      </c>
      <c r="P89" s="6">
        <v>3184.3181955</v>
      </c>
      <c r="Q89" s="36">
        <f t="shared" si="16"/>
        <v>9890.216734380001</v>
      </c>
    </row>
    <row r="90" spans="1:17" ht="12.75">
      <c r="A90" s="5" t="s">
        <v>40</v>
      </c>
      <c r="B90" s="6">
        <v>69.584309</v>
      </c>
      <c r="C90" s="21">
        <v>46.175515</v>
      </c>
      <c r="D90" s="6">
        <v>14.012688</v>
      </c>
      <c r="E90" s="36">
        <f t="shared" si="17"/>
        <v>129.772512</v>
      </c>
      <c r="F90" s="6">
        <v>38.290348</v>
      </c>
      <c r="G90" s="21">
        <v>34.808444</v>
      </c>
      <c r="H90" s="6">
        <v>75.234136</v>
      </c>
      <c r="I90" s="36">
        <f t="shared" si="14"/>
        <v>148.332928</v>
      </c>
      <c r="J90" s="6">
        <v>43.038778</v>
      </c>
      <c r="K90" s="21">
        <v>17.105559</v>
      </c>
      <c r="L90" s="6">
        <v>49.646545</v>
      </c>
      <c r="M90" s="36">
        <f t="shared" si="15"/>
        <v>109.79088200000001</v>
      </c>
      <c r="N90" s="6">
        <v>30.91313</v>
      </c>
      <c r="O90" s="21">
        <v>66.738729</v>
      </c>
      <c r="P90" s="6">
        <v>13.3267205</v>
      </c>
      <c r="Q90" s="36">
        <f t="shared" si="16"/>
        <v>110.9785795</v>
      </c>
    </row>
    <row r="91" spans="1:17" ht="12.75">
      <c r="A91" s="5" t="s">
        <v>41</v>
      </c>
      <c r="B91" s="6">
        <v>0</v>
      </c>
      <c r="C91" s="21">
        <v>0</v>
      </c>
      <c r="D91" s="6">
        <v>0</v>
      </c>
      <c r="E91" s="36">
        <f t="shared" si="17"/>
        <v>0</v>
      </c>
      <c r="F91" s="6">
        <v>0</v>
      </c>
      <c r="G91" s="21">
        <v>0</v>
      </c>
      <c r="H91" s="6">
        <v>0</v>
      </c>
      <c r="I91" s="36">
        <f t="shared" si="14"/>
        <v>0</v>
      </c>
      <c r="J91" s="6">
        <v>0</v>
      </c>
      <c r="K91" s="21">
        <v>0</v>
      </c>
      <c r="L91" s="6">
        <v>0</v>
      </c>
      <c r="M91" s="36">
        <f t="shared" si="15"/>
        <v>0</v>
      </c>
      <c r="N91" s="6">
        <v>0</v>
      </c>
      <c r="O91" s="21">
        <v>0</v>
      </c>
      <c r="P91" s="6">
        <v>0</v>
      </c>
      <c r="Q91" s="36">
        <f t="shared" si="16"/>
        <v>0</v>
      </c>
    </row>
    <row r="92" spans="1:17" ht="12.75">
      <c r="A92" s="9" t="s">
        <v>131</v>
      </c>
      <c r="B92" s="8">
        <f aca="true" t="shared" si="18" ref="B92:Q92">SUM(B70:B91)</f>
        <v>157930.576206213</v>
      </c>
      <c r="C92" s="8">
        <f t="shared" si="18"/>
        <v>144687.13339981003</v>
      </c>
      <c r="D92" s="8">
        <f t="shared" si="18"/>
        <v>150954.55467617</v>
      </c>
      <c r="E92" s="8">
        <f t="shared" si="18"/>
        <v>453572.264282193</v>
      </c>
      <c r="F92" s="8">
        <f t="shared" si="18"/>
        <v>157405.16248609996</v>
      </c>
      <c r="G92" s="8">
        <f t="shared" si="18"/>
        <v>164207.74510173</v>
      </c>
      <c r="H92" s="8">
        <f t="shared" si="18"/>
        <v>178393.85661410005</v>
      </c>
      <c r="I92" s="8">
        <f t="shared" si="18"/>
        <v>500006.7642019299</v>
      </c>
      <c r="J92" s="8">
        <f t="shared" si="18"/>
        <v>173806.43280217</v>
      </c>
      <c r="K92" s="8">
        <f t="shared" si="18"/>
        <v>148690.16132165998</v>
      </c>
      <c r="L92" s="8">
        <f t="shared" si="18"/>
        <v>170934.7336566399</v>
      </c>
      <c r="M92" s="8">
        <f t="shared" si="18"/>
        <v>493431.32778047</v>
      </c>
      <c r="N92" s="8">
        <f t="shared" si="18"/>
        <v>157598.24153587004</v>
      </c>
      <c r="O92" s="8">
        <f t="shared" si="18"/>
        <v>171667.50991934002</v>
      </c>
      <c r="P92" s="8">
        <f t="shared" si="18"/>
        <v>167157.1669024501</v>
      </c>
      <c r="Q92" s="8">
        <f t="shared" si="18"/>
        <v>496422.9183576601</v>
      </c>
    </row>
    <row r="93" spans="1:17" ht="12.75">
      <c r="A93" s="5" t="s">
        <v>88</v>
      </c>
      <c r="B93" s="6">
        <v>792.7</v>
      </c>
      <c r="C93" s="6">
        <v>0</v>
      </c>
      <c r="D93" s="6">
        <v>792.7</v>
      </c>
      <c r="E93" s="36">
        <f t="shared" si="17"/>
        <v>1585.4</v>
      </c>
      <c r="F93" s="6">
        <v>792.7</v>
      </c>
      <c r="G93" s="6">
        <v>944.4</v>
      </c>
      <c r="H93" s="6">
        <v>944.4</v>
      </c>
      <c r="I93" s="36">
        <f t="shared" si="14"/>
        <v>2681.5</v>
      </c>
      <c r="J93" s="6">
        <v>944.4</v>
      </c>
      <c r="K93" s="6">
        <v>944.4</v>
      </c>
      <c r="L93" s="6">
        <v>944.4</v>
      </c>
      <c r="M93" s="36">
        <f t="shared" si="15"/>
        <v>2833.2</v>
      </c>
      <c r="N93" s="6">
        <v>944.4</v>
      </c>
      <c r="O93" s="6">
        <v>944.4</v>
      </c>
      <c r="P93" s="6">
        <v>944.4</v>
      </c>
      <c r="Q93" s="36">
        <f t="shared" si="16"/>
        <v>2833.2</v>
      </c>
    </row>
    <row r="94" spans="1:17" ht="12.75">
      <c r="A94" s="9" t="s">
        <v>130</v>
      </c>
      <c r="B94" s="8">
        <f aca="true" t="shared" si="19" ref="B94:Q94">B92-B93</f>
        <v>157137.876206213</v>
      </c>
      <c r="C94" s="8">
        <f t="shared" si="19"/>
        <v>144687.13339981003</v>
      </c>
      <c r="D94" s="8">
        <f t="shared" si="19"/>
        <v>150161.85467616998</v>
      </c>
      <c r="E94" s="8">
        <f t="shared" si="19"/>
        <v>451986.86428219295</v>
      </c>
      <c r="F94" s="8">
        <f t="shared" si="19"/>
        <v>156612.46248609995</v>
      </c>
      <c r="G94" s="8">
        <f t="shared" si="19"/>
        <v>163263.34510173</v>
      </c>
      <c r="H94" s="8">
        <f t="shared" si="19"/>
        <v>177449.45661410005</v>
      </c>
      <c r="I94" s="8">
        <f t="shared" si="19"/>
        <v>497325.2642019299</v>
      </c>
      <c r="J94" s="8">
        <f t="shared" si="19"/>
        <v>172862.03280217</v>
      </c>
      <c r="K94" s="8">
        <f t="shared" si="19"/>
        <v>147745.76132166</v>
      </c>
      <c r="L94" s="8">
        <f t="shared" si="19"/>
        <v>169990.3336566399</v>
      </c>
      <c r="M94" s="8">
        <f t="shared" si="19"/>
        <v>490598.12778047</v>
      </c>
      <c r="N94" s="8">
        <f t="shared" si="19"/>
        <v>156653.84153587004</v>
      </c>
      <c r="O94" s="8">
        <f t="shared" si="19"/>
        <v>170723.10991934003</v>
      </c>
      <c r="P94" s="8">
        <f t="shared" si="19"/>
        <v>166212.7669024501</v>
      </c>
      <c r="Q94" s="8">
        <f t="shared" si="19"/>
        <v>493589.7183576601</v>
      </c>
    </row>
    <row r="95" spans="1:17" ht="12.75">
      <c r="A95" s="5" t="s">
        <v>84</v>
      </c>
      <c r="B95" s="6">
        <v>11.3459528</v>
      </c>
      <c r="C95" s="6">
        <v>8.96045209</v>
      </c>
      <c r="D95" s="6">
        <v>11.85750534</v>
      </c>
      <c r="E95" s="36">
        <f t="shared" si="17"/>
        <v>32.16391023</v>
      </c>
      <c r="F95" s="6">
        <v>73.21823500000002</v>
      </c>
      <c r="G95" s="6">
        <v>5.30002187</v>
      </c>
      <c r="H95" s="6">
        <v>4.98689548</v>
      </c>
      <c r="I95" s="36">
        <f t="shared" si="14"/>
        <v>83.50515235000002</v>
      </c>
      <c r="J95" s="6">
        <v>7.498564439999999</v>
      </c>
      <c r="K95" s="6">
        <v>8.3433191</v>
      </c>
      <c r="L95" s="6">
        <v>8.0123573</v>
      </c>
      <c r="M95" s="36">
        <f t="shared" si="15"/>
        <v>23.85424084</v>
      </c>
      <c r="N95" s="6">
        <v>11.256497200000002</v>
      </c>
      <c r="O95" s="6">
        <v>3.15586105</v>
      </c>
      <c r="P95" s="6">
        <v>1.6328241000000001</v>
      </c>
      <c r="Q95" s="36">
        <f t="shared" si="16"/>
        <v>16.04518235</v>
      </c>
    </row>
    <row r="96" spans="1:17" ht="12.75">
      <c r="A96" s="5" t="s">
        <v>85</v>
      </c>
      <c r="B96" s="6">
        <v>3998.0784241899996</v>
      </c>
      <c r="C96" s="6">
        <v>3859.59918812</v>
      </c>
      <c r="D96" s="6">
        <v>3666.51429887</v>
      </c>
      <c r="E96" s="36">
        <f t="shared" si="17"/>
        <v>11524.191911179998</v>
      </c>
      <c r="F96" s="6">
        <v>4100.7378266999995</v>
      </c>
      <c r="G96" s="6">
        <v>4243.53153328</v>
      </c>
      <c r="H96" s="6">
        <v>4093.816688379999</v>
      </c>
      <c r="I96" s="36">
        <f t="shared" si="14"/>
        <v>12438.086048359999</v>
      </c>
      <c r="J96" s="6">
        <v>3671.95036952</v>
      </c>
      <c r="K96" s="6">
        <v>3653.2272004700003</v>
      </c>
      <c r="L96" s="6">
        <v>4235.278506129999</v>
      </c>
      <c r="M96" s="36">
        <f t="shared" si="15"/>
        <v>11560.456076120001</v>
      </c>
      <c r="N96" s="6">
        <v>3433.0714741</v>
      </c>
      <c r="O96" s="6">
        <v>4001.5732353999997</v>
      </c>
      <c r="P96" s="6">
        <v>3799.6339338499993</v>
      </c>
      <c r="Q96" s="36">
        <f t="shared" si="16"/>
        <v>11234.27864335</v>
      </c>
    </row>
    <row r="97" spans="1:17" ht="12.75">
      <c r="A97" s="5" t="s">
        <v>121</v>
      </c>
      <c r="B97" s="6">
        <v>4009.4243769899995</v>
      </c>
      <c r="C97" s="6">
        <v>3868.55964021</v>
      </c>
      <c r="D97" s="6">
        <v>3678.37180421</v>
      </c>
      <c r="E97" s="36">
        <f t="shared" si="17"/>
        <v>11556.35582141</v>
      </c>
      <c r="F97" s="6">
        <v>4173.9560617</v>
      </c>
      <c r="G97" s="6">
        <v>4248.83155515</v>
      </c>
      <c r="H97" s="6">
        <v>4098.803583859999</v>
      </c>
      <c r="I97" s="36">
        <f t="shared" si="14"/>
        <v>12521.59120071</v>
      </c>
      <c r="J97" s="6">
        <v>3679.44893396</v>
      </c>
      <c r="K97" s="6">
        <v>3661.57051957</v>
      </c>
      <c r="L97" s="6">
        <v>4243.290863429999</v>
      </c>
      <c r="M97" s="36">
        <f t="shared" si="15"/>
        <v>11584.31031696</v>
      </c>
      <c r="N97" s="6">
        <v>3444.3279713</v>
      </c>
      <c r="O97" s="6">
        <v>4004.72909645</v>
      </c>
      <c r="P97" s="6">
        <v>3801.2667579499994</v>
      </c>
      <c r="Q97" s="36">
        <f t="shared" si="16"/>
        <v>11250.3238257</v>
      </c>
    </row>
    <row r="98" spans="1:17" ht="12.75">
      <c r="A98" s="5" t="s">
        <v>122</v>
      </c>
      <c r="B98" s="6">
        <v>2976.2372496</v>
      </c>
      <c r="C98" s="6">
        <v>2745.5448637699997</v>
      </c>
      <c r="D98" s="6">
        <v>1851.7242709000002</v>
      </c>
      <c r="E98" s="36">
        <f t="shared" si="17"/>
        <v>7573.50638427</v>
      </c>
      <c r="F98" s="6">
        <v>1713.5324557</v>
      </c>
      <c r="G98" s="6">
        <v>1864.241339</v>
      </c>
      <c r="H98" s="6">
        <v>2265.033855</v>
      </c>
      <c r="I98" s="36">
        <f t="shared" si="14"/>
        <v>5842.8076497</v>
      </c>
      <c r="J98" s="6">
        <v>1519.16835</v>
      </c>
      <c r="K98" s="6">
        <v>1274.6091488</v>
      </c>
      <c r="L98" s="6">
        <v>1515.7592367</v>
      </c>
      <c r="M98" s="36">
        <f t="shared" si="15"/>
        <v>4309.5367355</v>
      </c>
      <c r="N98" s="6">
        <v>1436.1505382999999</v>
      </c>
      <c r="O98" s="6">
        <v>3366.6545254000002</v>
      </c>
      <c r="P98" s="6">
        <v>1681.9340874000002</v>
      </c>
      <c r="Q98" s="36">
        <f t="shared" si="16"/>
        <v>6484.7391511</v>
      </c>
    </row>
    <row r="99" spans="1:17" ht="12.75">
      <c r="A99" s="9" t="s">
        <v>17</v>
      </c>
      <c r="B99" s="8">
        <f>B94+B95+B96-B97+B98</f>
        <v>160114.113455813</v>
      </c>
      <c r="C99" s="8">
        <v>152013.57894707</v>
      </c>
      <c r="D99" s="8">
        <f>D94+D95+D96-D97+D98</f>
        <v>152013.57894707</v>
      </c>
      <c r="E99" s="8">
        <f>E94+E95+E96-E97+E98</f>
        <v>459560.37066646287</v>
      </c>
      <c r="F99" s="8">
        <f>F94+F95+F96-F97+F98</f>
        <v>158325.99494179996</v>
      </c>
      <c r="G99" s="8">
        <f aca="true" t="shared" si="20" ref="G99:Q99">G94+G95+G96-G97+G98</f>
        <v>165127.58644073</v>
      </c>
      <c r="H99" s="8">
        <f t="shared" si="20"/>
        <v>179714.49046910004</v>
      </c>
      <c r="I99" s="8">
        <f t="shared" si="20"/>
        <v>503168.0718516299</v>
      </c>
      <c r="J99" s="8">
        <f t="shared" si="20"/>
        <v>174381.20115217</v>
      </c>
      <c r="K99" s="8">
        <f t="shared" si="20"/>
        <v>149020.37047045998</v>
      </c>
      <c r="L99" s="8">
        <f t="shared" si="20"/>
        <v>171506.0928933399</v>
      </c>
      <c r="M99" s="8">
        <f t="shared" si="20"/>
        <v>494907.66451597004</v>
      </c>
      <c r="N99" s="8">
        <f t="shared" si="20"/>
        <v>158089.99207417003</v>
      </c>
      <c r="O99" s="8">
        <f t="shared" si="20"/>
        <v>174089.76444474002</v>
      </c>
      <c r="P99" s="8">
        <f t="shared" si="20"/>
        <v>167894.7009898501</v>
      </c>
      <c r="Q99" s="8">
        <f t="shared" si="20"/>
        <v>500074.4575087601</v>
      </c>
    </row>
    <row r="100" spans="1:16" ht="14.25">
      <c r="A100" s="13" t="s">
        <v>125</v>
      </c>
      <c r="F100" s="1"/>
      <c r="G100" s="1"/>
      <c r="H100" s="1"/>
      <c r="J100" s="1"/>
      <c r="K100" s="1"/>
      <c r="L100" s="1"/>
      <c r="N100" s="1"/>
      <c r="O100" s="1"/>
      <c r="P100" s="1"/>
    </row>
    <row r="101" spans="1:16" ht="12.75">
      <c r="A101" s="7"/>
      <c r="F101" s="1"/>
      <c r="G101" s="1"/>
      <c r="H101" s="1"/>
      <c r="J101" s="1"/>
      <c r="K101" s="1"/>
      <c r="L101" s="1"/>
      <c r="N101" s="1"/>
      <c r="O101" s="1"/>
      <c r="P101" s="1"/>
    </row>
    <row r="102" spans="1:17" ht="15.75">
      <c r="A102" s="10" t="s">
        <v>149</v>
      </c>
      <c r="F102" s="1"/>
      <c r="G102" s="1"/>
      <c r="H102" s="1"/>
      <c r="J102" s="1"/>
      <c r="K102" s="1"/>
      <c r="L102" s="1"/>
      <c r="N102" s="1"/>
      <c r="O102" s="1"/>
      <c r="P102" s="1"/>
      <c r="Q102" s="14" t="s">
        <v>157</v>
      </c>
    </row>
    <row r="103" spans="1:17" ht="12.75">
      <c r="A103" s="48" t="s">
        <v>104</v>
      </c>
      <c r="B103" s="46" t="s">
        <v>152</v>
      </c>
      <c r="C103" s="46"/>
      <c r="D103" s="46"/>
      <c r="E103" s="46"/>
      <c r="F103" s="46" t="s">
        <v>153</v>
      </c>
      <c r="G103" s="46"/>
      <c r="H103" s="46"/>
      <c r="I103" s="46"/>
      <c r="J103" s="46" t="s">
        <v>154</v>
      </c>
      <c r="K103" s="46"/>
      <c r="L103" s="46"/>
      <c r="M103" s="46"/>
      <c r="N103" s="46" t="s">
        <v>155</v>
      </c>
      <c r="O103" s="46"/>
      <c r="P103" s="46"/>
      <c r="Q103" s="46"/>
    </row>
    <row r="104" spans="1:17" ht="12.75">
      <c r="A104" s="48"/>
      <c r="B104" s="2" t="s">
        <v>94</v>
      </c>
      <c r="C104" s="2" t="s">
        <v>98</v>
      </c>
      <c r="D104" s="2" t="s">
        <v>99</v>
      </c>
      <c r="E104" s="2" t="s">
        <v>133</v>
      </c>
      <c r="F104" s="2" t="s">
        <v>134</v>
      </c>
      <c r="G104" s="2" t="s">
        <v>135</v>
      </c>
      <c r="H104" s="2" t="s">
        <v>136</v>
      </c>
      <c r="I104" s="2" t="s">
        <v>133</v>
      </c>
      <c r="J104" s="2" t="s">
        <v>137</v>
      </c>
      <c r="K104" s="2" t="s">
        <v>138</v>
      </c>
      <c r="L104" s="2" t="s">
        <v>139</v>
      </c>
      <c r="M104" s="2" t="s">
        <v>133</v>
      </c>
      <c r="N104" s="2" t="s">
        <v>140</v>
      </c>
      <c r="O104" s="2" t="s">
        <v>141</v>
      </c>
      <c r="P104" s="2" t="s">
        <v>142</v>
      </c>
      <c r="Q104" s="2" t="s">
        <v>133</v>
      </c>
    </row>
    <row r="105" spans="1:17" ht="12.75">
      <c r="A105" s="9" t="s">
        <v>131</v>
      </c>
      <c r="B105" s="6">
        <f>'TaxItem Data 09-10'!B135</f>
        <v>125553.37115619</v>
      </c>
      <c r="C105" s="6">
        <f>'TaxItem Data 09-10'!C135</f>
        <v>119200.78028054</v>
      </c>
      <c r="D105" s="6">
        <f>'TaxItem Data 09-10'!D135</f>
        <v>199069.00364187</v>
      </c>
      <c r="E105" s="6">
        <f>'TaxItem Data 09-10'!E135</f>
        <v>443823.15507860004</v>
      </c>
      <c r="F105" s="6">
        <f>'TaxItem Data 09-10'!F135</f>
        <v>127777.60931189999</v>
      </c>
      <c r="G105" s="6">
        <f>'TaxItem Data 09-10'!G135</f>
        <v>132552.14591886</v>
      </c>
      <c r="H105" s="6">
        <f>'TaxItem Data 09-10'!H135</f>
        <v>207403.41136856997</v>
      </c>
      <c r="I105" s="6">
        <f>'TaxItem Data 09-10'!I135</f>
        <v>467733.1665993299</v>
      </c>
      <c r="J105" s="6">
        <f>'TaxItem Data 09-10'!J135</f>
        <v>137873.16981512998</v>
      </c>
      <c r="K105" s="6">
        <f>'TaxItem Data 09-10'!K135</f>
        <v>142453.94329591998</v>
      </c>
      <c r="L105" s="6">
        <f>'TaxItem Data 09-10'!L135</f>
        <v>202889.90436467002</v>
      </c>
      <c r="M105" s="6">
        <f>'TaxItem Data 09-10'!M135</f>
        <v>483217.01747572003</v>
      </c>
      <c r="N105" s="6">
        <f>'TaxItem Data 09-10'!N135</f>
        <v>116336.20791922999</v>
      </c>
      <c r="O105" s="6">
        <f>'TaxItem Data 09-10'!O135</f>
        <v>141840.16584586</v>
      </c>
      <c r="P105" s="6">
        <f>'TaxItem Data 09-10'!P135</f>
        <v>177476.84633278003</v>
      </c>
      <c r="Q105" s="6">
        <f>'TaxItem Data 09-10'!Q135</f>
        <v>435653.22009787</v>
      </c>
    </row>
    <row r="106" spans="1:17" ht="12.75">
      <c r="A106" s="5" t="s">
        <v>156</v>
      </c>
      <c r="B106" s="6">
        <f>'TaxItem Data 09-10'!B136+'TaxItem Data 09-10'!B137</f>
        <v>7098</v>
      </c>
      <c r="C106" s="6">
        <f>'TaxItem Data 09-10'!C136+'TaxItem Data 09-10'!C137</f>
        <v>7098</v>
      </c>
      <c r="D106" s="6">
        <f>'TaxItem Data 09-10'!D136+'TaxItem Data 09-10'!D137</f>
        <v>7098</v>
      </c>
      <c r="E106" s="6">
        <f>'TaxItem Data 09-10'!E136+'TaxItem Data 09-10'!E137</f>
        <v>21294</v>
      </c>
      <c r="F106" s="6">
        <f>'TaxItem Data 09-10'!F136+'TaxItem Data 09-10'!F137</f>
        <v>7098</v>
      </c>
      <c r="G106" s="6">
        <f>'TaxItem Data 09-10'!G136+'TaxItem Data 09-10'!G137</f>
        <v>9906.1</v>
      </c>
      <c r="H106" s="6">
        <f>'TaxItem Data 09-10'!H136+'TaxItem Data 09-10'!H137</f>
        <v>9906.1</v>
      </c>
      <c r="I106" s="6">
        <f>'TaxItem Data 09-10'!I136+'TaxItem Data 09-10'!I137</f>
        <v>26910.199999999997</v>
      </c>
      <c r="J106" s="6">
        <f>'TaxItem Data 09-10'!J136+'TaxItem Data 09-10'!J137</f>
        <v>9906.1</v>
      </c>
      <c r="K106" s="6">
        <f>'TaxItem Data 09-10'!K136+'TaxItem Data 09-10'!K137</f>
        <v>9906.1</v>
      </c>
      <c r="L106" s="6">
        <f>'TaxItem Data 09-10'!L136+'TaxItem Data 09-10'!L137</f>
        <v>9906.125</v>
      </c>
      <c r="M106" s="6">
        <f>'TaxItem Data 09-10'!M136+'TaxItem Data 09-10'!M137</f>
        <v>29718.325000000004</v>
      </c>
      <c r="N106" s="6">
        <f>'TaxItem Data 09-10'!N136+'TaxItem Data 09-10'!N137</f>
        <v>9906.1</v>
      </c>
      <c r="O106" s="6">
        <f>'TaxItem Data 09-10'!O136+'TaxItem Data 09-10'!O137</f>
        <v>9906.1</v>
      </c>
      <c r="P106" s="6">
        <f>'TaxItem Data 09-10'!P136+'TaxItem Data 09-10'!P137</f>
        <v>9906.1</v>
      </c>
      <c r="Q106" s="6">
        <f>'TaxItem Data 09-10'!Q136+'TaxItem Data 09-10'!Q137</f>
        <v>29718.3</v>
      </c>
    </row>
    <row r="107" spans="1:17" ht="12.75">
      <c r="A107" s="9" t="s">
        <v>130</v>
      </c>
      <c r="B107" s="8">
        <f>B105-B106</f>
        <v>118455.37115619</v>
      </c>
      <c r="C107" s="8">
        <f aca="true" t="shared" si="21" ref="C107:Q107">C105-C106</f>
        <v>112102.78028054</v>
      </c>
      <c r="D107" s="8">
        <f t="shared" si="21"/>
        <v>191971.00364187</v>
      </c>
      <c r="E107" s="8">
        <f t="shared" si="21"/>
        <v>422529.15507860004</v>
      </c>
      <c r="F107" s="8">
        <f t="shared" si="21"/>
        <v>120679.60931189999</v>
      </c>
      <c r="G107" s="8">
        <f t="shared" si="21"/>
        <v>122646.04591886</v>
      </c>
      <c r="H107" s="8">
        <f t="shared" si="21"/>
        <v>197497.31136856996</v>
      </c>
      <c r="I107" s="8">
        <f t="shared" si="21"/>
        <v>440822.9665993299</v>
      </c>
      <c r="J107" s="8">
        <f t="shared" si="21"/>
        <v>127967.06981512997</v>
      </c>
      <c r="K107" s="8">
        <f t="shared" si="21"/>
        <v>132547.84329591997</v>
      </c>
      <c r="L107" s="8">
        <f t="shared" si="21"/>
        <v>192983.77936467002</v>
      </c>
      <c r="M107" s="8">
        <f t="shared" si="21"/>
        <v>453498.69247572</v>
      </c>
      <c r="N107" s="8">
        <f t="shared" si="21"/>
        <v>106430.10791922998</v>
      </c>
      <c r="O107" s="8">
        <f t="shared" si="21"/>
        <v>131934.06584586</v>
      </c>
      <c r="P107" s="8">
        <f t="shared" si="21"/>
        <v>167570.74633278002</v>
      </c>
      <c r="Q107" s="8">
        <f t="shared" si="21"/>
        <v>405934.92009787</v>
      </c>
    </row>
    <row r="108" ht="14.25">
      <c r="A108" s="13" t="s">
        <v>125</v>
      </c>
    </row>
    <row r="110" spans="5: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sheetProtection/>
  <mergeCells count="20">
    <mergeCell ref="A68:A69"/>
    <mergeCell ref="A103:A104"/>
    <mergeCell ref="A2:A3"/>
    <mergeCell ref="A33:A34"/>
    <mergeCell ref="B2:E2"/>
    <mergeCell ref="B33:E33"/>
    <mergeCell ref="B68:E68"/>
    <mergeCell ref="B103:E103"/>
    <mergeCell ref="F2:I2"/>
    <mergeCell ref="J2:M2"/>
    <mergeCell ref="N2:Q2"/>
    <mergeCell ref="F33:I33"/>
    <mergeCell ref="J33:M33"/>
    <mergeCell ref="N33:Q33"/>
    <mergeCell ref="F68:I68"/>
    <mergeCell ref="J68:M68"/>
    <mergeCell ref="N68:Q68"/>
    <mergeCell ref="F103:I103"/>
    <mergeCell ref="J103:M103"/>
    <mergeCell ref="N103:Q103"/>
  </mergeCells>
  <printOptions/>
  <pageMargins left="0.75" right="0.75" top="0.6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2008/09 by Regions</oddHeader>
  </headerFooter>
  <rowBreaks count="2" manualBreakCount="2">
    <brk id="3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Administrator</cp:lastModifiedBy>
  <cp:lastPrinted>2009-11-05T06:42:35Z</cp:lastPrinted>
  <dcterms:created xsi:type="dcterms:W3CDTF">2006-12-06T22:38:00Z</dcterms:created>
  <dcterms:modified xsi:type="dcterms:W3CDTF">2011-08-01T12:29:34Z</dcterms:modified>
  <cp:category/>
  <cp:version/>
  <cp:contentType/>
  <cp:contentStatus/>
</cp:coreProperties>
</file>