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95" windowHeight="11715" activeTab="0"/>
  </bookViews>
  <sheets>
    <sheet name="Departmental Data 06-07" sheetId="1" r:id="rId1"/>
    <sheet name="TaxItem Data 06-07" sheetId="2" r:id="rId2"/>
    <sheet name="Regional Data 06-07" sheetId="3" r:id="rId3"/>
  </sheets>
  <definedNames/>
  <calcPr fullCalcOnLoad="1"/>
</workbook>
</file>

<file path=xl/sharedStrings.xml><?xml version="1.0" encoding="utf-8"?>
<sst xmlns="http://schemas.openxmlformats.org/spreadsheetml/2006/main" count="419" uniqueCount="141">
  <si>
    <t>Limited Companies</t>
  </si>
  <si>
    <t>Parastatals</t>
  </si>
  <si>
    <t>Individuals</t>
  </si>
  <si>
    <t>Windfall Tax</t>
  </si>
  <si>
    <t>W/Tax (IRMD)</t>
  </si>
  <si>
    <t>Capital Gains Tax</t>
  </si>
  <si>
    <t>Shipping Tax</t>
  </si>
  <si>
    <t>Transport</t>
  </si>
  <si>
    <t>Misc.Collections</t>
  </si>
  <si>
    <t>W/Tax (G&amp;S)</t>
  </si>
  <si>
    <t>W/Tax Ins. Commission</t>
  </si>
  <si>
    <t>W/Tax Bank Interest</t>
  </si>
  <si>
    <t>Treasury Bills</t>
  </si>
  <si>
    <t>Rental Tax</t>
  </si>
  <si>
    <t>Gaming Tax</t>
  </si>
  <si>
    <t>Sub-total</t>
  </si>
  <si>
    <t>P.A.Y.E.</t>
  </si>
  <si>
    <t>B. Skills &amp; Dev.Levy</t>
  </si>
  <si>
    <t>GRAND TOTAL</t>
  </si>
  <si>
    <t>Less Transfers to refunds A/C &amp; VETA</t>
  </si>
  <si>
    <t>Ilala</t>
  </si>
  <si>
    <t>Kinondoni</t>
  </si>
  <si>
    <t>Temeke</t>
  </si>
  <si>
    <t>Arusha</t>
  </si>
  <si>
    <t>Coast</t>
  </si>
  <si>
    <t>Dodoma</t>
  </si>
  <si>
    <t>Iringa</t>
  </si>
  <si>
    <t>Kagera</t>
  </si>
  <si>
    <t>Kigoma</t>
  </si>
  <si>
    <t>Kilimanjaro</t>
  </si>
  <si>
    <t>Lindi</t>
  </si>
  <si>
    <t>Mara</t>
  </si>
  <si>
    <t>Mbeya</t>
  </si>
  <si>
    <t>Morogoro</t>
  </si>
  <si>
    <t>Mtwara</t>
  </si>
  <si>
    <t>Mwanza</t>
  </si>
  <si>
    <t>Ruvuma</t>
  </si>
  <si>
    <t>Shinyanga</t>
  </si>
  <si>
    <t>Singida</t>
  </si>
  <si>
    <t>Tabora</t>
  </si>
  <si>
    <t>Tanga</t>
  </si>
  <si>
    <t>Rukwa</t>
  </si>
  <si>
    <t>Manyara</t>
  </si>
  <si>
    <t>Less:Transfers to refunds A/C &amp; VETA</t>
  </si>
  <si>
    <t>Excise Duty- Local</t>
  </si>
  <si>
    <t>Beer</t>
  </si>
  <si>
    <t>Cigarettes</t>
  </si>
  <si>
    <t>Soft Drinks</t>
  </si>
  <si>
    <t>Spirits/Konyagi</t>
  </si>
  <si>
    <t>Mobile Phone</t>
  </si>
  <si>
    <t>S/Plastic bags</t>
  </si>
  <si>
    <t>Wine</t>
  </si>
  <si>
    <t>Other products(DSTV</t>
  </si>
  <si>
    <t>Sub-Total</t>
  </si>
  <si>
    <t>VAT-Local</t>
  </si>
  <si>
    <t>Petroleum</t>
  </si>
  <si>
    <t>Textiles</t>
  </si>
  <si>
    <t>Soap &amp; Detergents</t>
  </si>
  <si>
    <t>Sugar</t>
  </si>
  <si>
    <t>Others</t>
  </si>
  <si>
    <t>Business Licence</t>
  </si>
  <si>
    <t>Departure Charges</t>
  </si>
  <si>
    <t>Motor Vehicle Taxes</t>
  </si>
  <si>
    <t>Stamp Duty</t>
  </si>
  <si>
    <t>Sub Total</t>
  </si>
  <si>
    <t>Non Tax Revenue</t>
  </si>
  <si>
    <t>Less Tran. Refund A/C</t>
  </si>
  <si>
    <t>M/V Plate no.</t>
  </si>
  <si>
    <t>Treasury Voucher</t>
  </si>
  <si>
    <t>Toatal non-targeted</t>
  </si>
  <si>
    <t>Less: Transfers to refunds A/C &amp; VETA</t>
  </si>
  <si>
    <t>Treasury V.</t>
  </si>
  <si>
    <t>Total non-targeted</t>
  </si>
  <si>
    <t>Excise Duty Petroleum</t>
  </si>
  <si>
    <t>VAT-Imports</t>
  </si>
  <si>
    <t>VAT- Petroleum</t>
  </si>
  <si>
    <t>Fuel Levy</t>
  </si>
  <si>
    <t>Other Import charges</t>
  </si>
  <si>
    <t>Exports Duty</t>
  </si>
  <si>
    <t>NON-TAX  REVENUE</t>
  </si>
  <si>
    <t xml:space="preserve">Auction Sales </t>
  </si>
  <si>
    <t>Transit Fees</t>
  </si>
  <si>
    <t>Sales of Stores</t>
  </si>
  <si>
    <t>Printing &amp; Publications</t>
  </si>
  <si>
    <t>Customs Warehouse Rent</t>
  </si>
  <si>
    <t>Customs Agency Fees</t>
  </si>
  <si>
    <t>Other Collections</t>
  </si>
  <si>
    <t>DTI-Processing fees</t>
  </si>
  <si>
    <t>1.2%Destination Insp.Fee</t>
  </si>
  <si>
    <t>Total non-targeted Rev.</t>
  </si>
  <si>
    <t>D'Salaam SC</t>
  </si>
  <si>
    <t>MJKNIA</t>
  </si>
  <si>
    <t>Less Transfers to refunds A/C</t>
  </si>
  <si>
    <t>Sprits</t>
  </si>
  <si>
    <t>Stamp duty</t>
  </si>
  <si>
    <t>Corporate Taxes</t>
  </si>
  <si>
    <t>PAYE</t>
  </si>
  <si>
    <t>B.Skills &amp; Dev.Levy</t>
  </si>
  <si>
    <t>Other With/ng Taxes</t>
  </si>
  <si>
    <t>Customs and Excise Department</t>
  </si>
  <si>
    <t>Large Taxpayers Department</t>
  </si>
  <si>
    <t>Direct Tax Domestic Revenue Department</t>
  </si>
  <si>
    <t>July</t>
  </si>
  <si>
    <t>Excise Duty-on wine and sprit</t>
  </si>
  <si>
    <t>Departure charges</t>
  </si>
  <si>
    <t>Exp- Duty-cash/nut</t>
  </si>
  <si>
    <t>August</t>
  </si>
  <si>
    <t>September</t>
  </si>
  <si>
    <t>Total</t>
  </si>
  <si>
    <t>DEPARTMENT</t>
  </si>
  <si>
    <t>Customs and Excise</t>
  </si>
  <si>
    <t>Large Taxpayers</t>
  </si>
  <si>
    <t>Add:Treasury Voucher</t>
  </si>
  <si>
    <t>TAX ITEM</t>
  </si>
  <si>
    <t>Indirect Tax Domestic Revenue Department</t>
  </si>
  <si>
    <t>Less Transfers to refunds A/C.</t>
  </si>
  <si>
    <t>Add: M.V. Plate</t>
  </si>
  <si>
    <t>Add: DTI Processing Fee</t>
  </si>
  <si>
    <t>Add: 1.2% Destination Insp. Fee</t>
  </si>
  <si>
    <t>Domestic Revenue</t>
  </si>
  <si>
    <t>October</t>
  </si>
  <si>
    <t>November</t>
  </si>
  <si>
    <t>December</t>
  </si>
  <si>
    <t>January</t>
  </si>
  <si>
    <t>February</t>
  </si>
  <si>
    <t>March</t>
  </si>
  <si>
    <t>1st Quarter 2006/07</t>
  </si>
  <si>
    <t>2nd Quarter 2006/07</t>
  </si>
  <si>
    <t>3rd Quarter 2006/07</t>
  </si>
  <si>
    <t>4th Quarter 2006/07</t>
  </si>
  <si>
    <t>April</t>
  </si>
  <si>
    <t>May</t>
  </si>
  <si>
    <t>June</t>
  </si>
  <si>
    <t>Import Duty (Non-petroleum)</t>
  </si>
  <si>
    <t>Excise Duty-Non-petroleum Imports</t>
  </si>
  <si>
    <t>Non-Tax Revenue</t>
  </si>
  <si>
    <t>TOTAL (GROSS)</t>
  </si>
  <si>
    <t>TOTAL (NET)</t>
  </si>
  <si>
    <t>Departmental actual revenue collections in quarterly for 2006/07</t>
  </si>
  <si>
    <t>Source: Tanzania Revenue Authority</t>
  </si>
  <si>
    <t>Million TShs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</si>
</sst>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_(* #,##0_);_(* \(#,##0\);_(* &quot;-&quot;??_);_(@_)"/>
    <numFmt numFmtId="167" formatCode="0.0%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lightGray">
        <bgColor indexed="9"/>
      </patternFill>
    </fill>
    <fill>
      <patternFill patternType="lightGray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0" fillId="0" borderId="0" xfId="15" applyNumberFormat="1" applyAlignment="1">
      <alignment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43" fontId="0" fillId="0" borderId="0" xfId="0" applyNumberFormat="1" applyAlignment="1">
      <alignment/>
    </xf>
    <xf numFmtId="164" fontId="4" fillId="3" borderId="1" xfId="15" applyNumberFormat="1" applyFont="1" applyFill="1" applyBorder="1" applyAlignment="1">
      <alignment horizontal="center"/>
    </xf>
    <xf numFmtId="0" fontId="0" fillId="4" borderId="1" xfId="0" applyFill="1" applyBorder="1" applyAlignment="1">
      <alignment/>
    </xf>
    <xf numFmtId="164" fontId="0" fillId="4" borderId="1" xfId="15" applyNumberFormat="1" applyFill="1" applyBorder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164" fontId="0" fillId="0" borderId="0" xfId="0" applyNumberFormat="1" applyBorder="1" applyAlignment="1">
      <alignment/>
    </xf>
    <xf numFmtId="164" fontId="4" fillId="0" borderId="1" xfId="15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indent="1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4" borderId="0" xfId="15" applyNumberFormat="1" applyFill="1" applyBorder="1" applyAlignment="1">
      <alignment/>
    </xf>
    <xf numFmtId="164" fontId="4" fillId="3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64" fontId="0" fillId="0" borderId="4" xfId="0" applyNumberFormat="1" applyBorder="1" applyAlignment="1">
      <alignment/>
    </xf>
    <xf numFmtId="164" fontId="4" fillId="0" borderId="4" xfId="0" applyNumberFormat="1" applyFont="1" applyBorder="1" applyAlignment="1">
      <alignment/>
    </xf>
    <xf numFmtId="164" fontId="0" fillId="4" borderId="4" xfId="15" applyNumberFormat="1" applyFill="1" applyBorder="1" applyAlignment="1">
      <alignment/>
    </xf>
    <xf numFmtId="164" fontId="0" fillId="0" borderId="5" xfId="0" applyNumberFormat="1" applyBorder="1" applyAlignment="1">
      <alignment/>
    </xf>
    <xf numFmtId="164" fontId="4" fillId="0" borderId="5" xfId="0" applyNumberFormat="1" applyFont="1" applyBorder="1" applyAlignment="1">
      <alignment/>
    </xf>
    <xf numFmtId="164" fontId="0" fillId="4" borderId="5" xfId="15" applyNumberFormat="1" applyFill="1" applyBorder="1" applyAlignment="1">
      <alignment/>
    </xf>
    <xf numFmtId="164" fontId="0" fillId="0" borderId="6" xfId="15" applyNumberFormat="1" applyBorder="1" applyAlignment="1">
      <alignment/>
    </xf>
    <xf numFmtId="0" fontId="3" fillId="0" borderId="1" xfId="0" applyFont="1" applyBorder="1" applyAlignment="1">
      <alignment vertical="center" wrapText="1"/>
    </xf>
    <xf numFmtId="164" fontId="4" fillId="3" borderId="1" xfId="15" applyNumberFormat="1" applyFont="1" applyFill="1" applyBorder="1" applyAlignment="1">
      <alignment horizontal="center"/>
    </xf>
    <xf numFmtId="0" fontId="2" fillId="2" borderId="1" xfId="0" applyFont="1" applyFill="1" applyBorder="1" applyAlignment="1" quotePrefix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indent="1"/>
    </xf>
    <xf numFmtId="0" fontId="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zoomScale="75" zoomScaleNormal="75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" sqref="A9"/>
    </sheetView>
  </sheetViews>
  <sheetFormatPr defaultColWidth="9.140625" defaultRowHeight="12.75"/>
  <cols>
    <col min="1" max="1" width="30.7109375" style="0" customWidth="1"/>
    <col min="2" max="3" width="12.00390625" style="0" bestFit="1" customWidth="1"/>
    <col min="4" max="4" width="12.28125" style="0" customWidth="1"/>
    <col min="5" max="5" width="13.140625" style="0" bestFit="1" customWidth="1"/>
    <col min="6" max="9" width="13.00390625" style="0" customWidth="1"/>
    <col min="10" max="10" width="13.421875" style="0" customWidth="1"/>
    <col min="11" max="11" width="11.421875" style="0" customWidth="1"/>
    <col min="12" max="12" width="12.8515625" style="0" customWidth="1"/>
    <col min="13" max="13" width="11.7109375" style="0" customWidth="1"/>
    <col min="14" max="14" width="13.7109375" style="0" customWidth="1"/>
    <col min="15" max="15" width="14.00390625" style="0" customWidth="1"/>
    <col min="16" max="16" width="13.57421875" style="0" customWidth="1"/>
    <col min="17" max="17" width="14.00390625" style="0" customWidth="1"/>
    <col min="19" max="19" width="11.8515625" style="0" bestFit="1" customWidth="1"/>
  </cols>
  <sheetData>
    <row r="1" spans="1:17" ht="15.75">
      <c r="A1" s="25" t="s">
        <v>138</v>
      </c>
      <c r="Q1" s="38" t="s">
        <v>140</v>
      </c>
    </row>
    <row r="2" spans="1:17" ht="12.75">
      <c r="A2" s="35" t="s">
        <v>109</v>
      </c>
      <c r="B2" s="34" t="s">
        <v>126</v>
      </c>
      <c r="C2" s="34"/>
      <c r="D2" s="34"/>
      <c r="E2" s="34"/>
      <c r="F2" s="34" t="s">
        <v>127</v>
      </c>
      <c r="G2" s="34"/>
      <c r="H2" s="34"/>
      <c r="I2" s="34"/>
      <c r="J2" s="34" t="s">
        <v>128</v>
      </c>
      <c r="K2" s="34"/>
      <c r="L2" s="34"/>
      <c r="M2" s="34"/>
      <c r="N2" s="34" t="s">
        <v>129</v>
      </c>
      <c r="O2" s="34"/>
      <c r="P2" s="34"/>
      <c r="Q2" s="34"/>
    </row>
    <row r="3" spans="1:17" ht="12.75">
      <c r="A3" s="35"/>
      <c r="B3" s="4" t="s">
        <v>102</v>
      </c>
      <c r="C3" s="5" t="s">
        <v>106</v>
      </c>
      <c r="D3" s="5" t="s">
        <v>107</v>
      </c>
      <c r="E3" s="21" t="s">
        <v>108</v>
      </c>
      <c r="F3" s="8" t="s">
        <v>120</v>
      </c>
      <c r="G3" s="8" t="s">
        <v>121</v>
      </c>
      <c r="H3" s="8" t="s">
        <v>122</v>
      </c>
      <c r="I3" s="8" t="s">
        <v>108</v>
      </c>
      <c r="J3" s="8" t="s">
        <v>123</v>
      </c>
      <c r="K3" s="8" t="s">
        <v>124</v>
      </c>
      <c r="L3" s="8" t="s">
        <v>125</v>
      </c>
      <c r="M3" s="8" t="s">
        <v>108</v>
      </c>
      <c r="N3" s="8" t="s">
        <v>130</v>
      </c>
      <c r="O3" s="8" t="s">
        <v>131</v>
      </c>
      <c r="P3" s="8" t="s">
        <v>132</v>
      </c>
      <c r="Q3" s="8" t="s">
        <v>108</v>
      </c>
    </row>
    <row r="4" spans="1:17" ht="12.75">
      <c r="A4" s="2" t="s">
        <v>119</v>
      </c>
      <c r="B4" s="12">
        <f>'TaxItem Data 06-07'!B23+'TaxItem Data 06-07'!B58</f>
        <v>25793.6</v>
      </c>
      <c r="C4" s="12">
        <f>'TaxItem Data 06-07'!C23+'TaxItem Data 06-07'!C58</f>
        <v>30655.199999999997</v>
      </c>
      <c r="D4" s="12">
        <f>'TaxItem Data 06-07'!D23+'TaxItem Data 06-07'!D58</f>
        <v>35392.01</v>
      </c>
      <c r="E4" s="12">
        <v>91348.92</v>
      </c>
      <c r="F4" s="12">
        <f>'TaxItem Data 06-07'!F23+'TaxItem Data 06-07'!F58</f>
        <v>27234.9</v>
      </c>
      <c r="G4" s="12">
        <f>'TaxItem Data 06-07'!G23+'TaxItem Data 06-07'!G58</f>
        <v>26779.309999999998</v>
      </c>
      <c r="H4" s="12">
        <f>'TaxItem Data 06-07'!H23+'TaxItem Data 06-07'!H58</f>
        <v>40295.2</v>
      </c>
      <c r="I4" s="13">
        <f>SUM(F4:H4)</f>
        <v>94309.41</v>
      </c>
      <c r="J4" s="13">
        <f>'TaxItem Data 06-07'!J23+'TaxItem Data 06-07'!J58</f>
        <v>27165.28804014</v>
      </c>
      <c r="K4" s="13">
        <f>'TaxItem Data 06-07'!K23+'TaxItem Data 06-07'!K58</f>
        <v>29703.55287188</v>
      </c>
      <c r="L4" s="13">
        <f>'TaxItem Data 06-07'!L23+'TaxItem Data 06-07'!L58</f>
        <v>41544.64010856999</v>
      </c>
      <c r="M4" s="13">
        <f>SUM(J4:L4)</f>
        <v>98413.48102059</v>
      </c>
      <c r="N4" s="13">
        <f>'TaxItem Data 06-07'!N23+'TaxItem Data 06-07'!N58</f>
        <v>30547.14304227</v>
      </c>
      <c r="O4" s="13">
        <f>'TaxItem Data 06-07'!O23+'TaxItem Data 06-07'!O58</f>
        <v>31399.90790668</v>
      </c>
      <c r="P4" s="13">
        <f>'TaxItem Data 06-07'!P23+'TaxItem Data 06-07'!P58</f>
        <v>43118.368695360004</v>
      </c>
      <c r="Q4" s="13">
        <f>SUM(N4:P4)</f>
        <v>105065.41964431</v>
      </c>
    </row>
    <row r="5" spans="1:17" ht="12.75">
      <c r="A5" s="2" t="s">
        <v>110</v>
      </c>
      <c r="B5" s="12">
        <f>'TaxItem Data 06-07'!B91</f>
        <v>90453.4</v>
      </c>
      <c r="C5" s="12">
        <f>'TaxItem Data 06-07'!C91</f>
        <v>91080.4</v>
      </c>
      <c r="D5" s="12">
        <f>'TaxItem Data 06-07'!D91</f>
        <v>93473.52</v>
      </c>
      <c r="E5" s="12">
        <f aca="true" t="shared" si="0" ref="E5:E13">SUM(B5:D5)</f>
        <v>275007.32</v>
      </c>
      <c r="F5" s="12">
        <f>'TaxItem Data 06-07'!F91</f>
        <v>88634.3</v>
      </c>
      <c r="G5" s="12">
        <f>'TaxItem Data 06-07'!G91</f>
        <v>95600.1</v>
      </c>
      <c r="H5" s="12">
        <f>'TaxItem Data 06-07'!H91</f>
        <v>99996.1</v>
      </c>
      <c r="I5" s="13">
        <f>SUM(F5:H5)</f>
        <v>284230.5</v>
      </c>
      <c r="J5" s="13">
        <f>'TaxItem Data 06-07'!J91</f>
        <v>97430.59024101999</v>
      </c>
      <c r="K5" s="13">
        <f>'TaxItem Data 06-07'!K91</f>
        <v>90236.24971975999</v>
      </c>
      <c r="L5" s="13">
        <f>'TaxItem Data 06-07'!L91</f>
        <v>96967.94925603</v>
      </c>
      <c r="M5" s="13">
        <f>SUM(J5:L5)</f>
        <v>284634.78921681</v>
      </c>
      <c r="N5" s="13">
        <f>'TaxItem Data 06-07'!N91</f>
        <v>95948.13541357999</v>
      </c>
      <c r="O5" s="13">
        <f>'TaxItem Data 06-07'!O91</f>
        <v>93575.85836596001</v>
      </c>
      <c r="P5" s="13">
        <f>'TaxItem Data 06-07'!P91</f>
        <v>99054.63288754</v>
      </c>
      <c r="Q5" s="13">
        <f>SUM(N5:P5)</f>
        <v>288578.62666708</v>
      </c>
    </row>
    <row r="6" spans="1:17" ht="12.75">
      <c r="A6" s="2" t="s">
        <v>111</v>
      </c>
      <c r="B6" s="12">
        <f>'TaxItem Data 06-07'!B127</f>
        <v>62775.5</v>
      </c>
      <c r="C6" s="12">
        <f>'TaxItem Data 06-07'!C127</f>
        <v>70847.8</v>
      </c>
      <c r="D6" s="12">
        <f>'TaxItem Data 06-07'!D127</f>
        <v>103005.95</v>
      </c>
      <c r="E6" s="12">
        <f>'TaxItem Data 06-07'!E127</f>
        <v>236626.35</v>
      </c>
      <c r="F6" s="12">
        <f>'TaxItem Data 06-07'!F127</f>
        <v>75079.9</v>
      </c>
      <c r="G6" s="12">
        <f>'TaxItem Data 06-07'!G127</f>
        <v>73534.9</v>
      </c>
      <c r="H6" s="12">
        <f>'TaxItem Data 06-07'!H127</f>
        <v>118360.4</v>
      </c>
      <c r="I6" s="13">
        <f>SUM(F6:H6)</f>
        <v>266975.19999999995</v>
      </c>
      <c r="J6" s="13">
        <f>'TaxItem Data 06-07'!J127</f>
        <v>82362.38020958</v>
      </c>
      <c r="K6" s="13">
        <f>'TaxItem Data 06-07'!K127</f>
        <v>79479.45103475002</v>
      </c>
      <c r="L6" s="13">
        <f>'TaxItem Data 06-07'!L127</f>
        <v>121475.32171046</v>
      </c>
      <c r="M6" s="13">
        <f>SUM(J6:L6)</f>
        <v>283317.15295479004</v>
      </c>
      <c r="N6" s="13">
        <f>'TaxItem Data 06-07'!N127</f>
        <v>82135.66382383</v>
      </c>
      <c r="O6" s="13">
        <f>'TaxItem Data 06-07'!O127</f>
        <v>81928.24499402</v>
      </c>
      <c r="P6" s="13">
        <f>'TaxItem Data 06-07'!P127</f>
        <v>146905.21367250997</v>
      </c>
      <c r="Q6" s="13">
        <f>SUM(N6:P6)</f>
        <v>310969.12249035994</v>
      </c>
    </row>
    <row r="7" spans="1:19" ht="12.75">
      <c r="A7" s="3" t="s">
        <v>136</v>
      </c>
      <c r="B7" s="17">
        <f aca="true" t="shared" si="1" ref="B7:I7">SUM(B4:B6)</f>
        <v>179022.5</v>
      </c>
      <c r="C7" s="17">
        <f t="shared" si="1"/>
        <v>192583.4</v>
      </c>
      <c r="D7" s="17">
        <f t="shared" si="1"/>
        <v>231871.47999999998</v>
      </c>
      <c r="E7" s="17">
        <f t="shared" si="1"/>
        <v>602982.59</v>
      </c>
      <c r="F7" s="17">
        <f t="shared" si="1"/>
        <v>190949.1</v>
      </c>
      <c r="G7" s="17">
        <f t="shared" si="1"/>
        <v>195914.31</v>
      </c>
      <c r="H7" s="17">
        <f t="shared" si="1"/>
        <v>258651.69999999998</v>
      </c>
      <c r="I7" s="17">
        <f t="shared" si="1"/>
        <v>645515.11</v>
      </c>
      <c r="J7" s="17">
        <f aca="true" t="shared" si="2" ref="J7:Q7">SUM(J4:J6)</f>
        <v>206958.25849074</v>
      </c>
      <c r="K7" s="17">
        <f t="shared" si="2"/>
        <v>199419.25362639</v>
      </c>
      <c r="L7" s="17">
        <f t="shared" si="2"/>
        <v>259987.91107506</v>
      </c>
      <c r="M7" s="17">
        <f t="shared" si="2"/>
        <v>666365.42319219</v>
      </c>
      <c r="N7" s="17">
        <f t="shared" si="2"/>
        <v>208630.94227968</v>
      </c>
      <c r="O7" s="17">
        <f t="shared" si="2"/>
        <v>206904.01126666</v>
      </c>
      <c r="P7" s="17">
        <f t="shared" si="2"/>
        <v>289078.21525540994</v>
      </c>
      <c r="Q7" s="17">
        <f t="shared" si="2"/>
        <v>704613.1688017499</v>
      </c>
      <c r="S7" s="6"/>
    </row>
    <row r="8" spans="1:19" ht="12.75" customHeight="1">
      <c r="A8" s="33" t="s">
        <v>70</v>
      </c>
      <c r="B8" s="12">
        <f>'TaxItem Data 06-07'!B24+'TaxItem Data 06-07'!B59+'TaxItem Data 06-07'!B92+'TaxItem Data 06-07'!B128</f>
        <v>7654.6</v>
      </c>
      <c r="C8" s="12">
        <f>'TaxItem Data 06-07'!C24+'TaxItem Data 06-07'!C59+'TaxItem Data 06-07'!C92+'TaxItem Data 06-07'!C128</f>
        <v>7654.6</v>
      </c>
      <c r="D8" s="12">
        <f>'TaxItem Data 06-07'!D24+'TaxItem Data 06-07'!D59+'TaxItem Data 06-07'!D92+'TaxItem Data 06-07'!D128</f>
        <v>7654.55</v>
      </c>
      <c r="E8" s="12">
        <f t="shared" si="0"/>
        <v>22963.75</v>
      </c>
      <c r="F8" s="12">
        <f>'TaxItem Data 06-07'!F24+'TaxItem Data 06-07'!F59+'TaxItem Data 06-07'!F92+'TaxItem Data 06-07'!F128</f>
        <v>7654.6</v>
      </c>
      <c r="G8" s="12">
        <f>'TaxItem Data 06-07'!G24+'TaxItem Data 06-07'!G59+'TaxItem Data 06-07'!G92+'TaxItem Data 06-07'!G128</f>
        <v>13845.199999999999</v>
      </c>
      <c r="H8" s="12">
        <f>'TaxItem Data 06-07'!H24+'TaxItem Data 06-07'!H59+'TaxItem Data 06-07'!H92+'TaxItem Data 06-07'!H128</f>
        <v>8892.800000000001</v>
      </c>
      <c r="I8" s="13">
        <f>SUM(F8:H8)</f>
        <v>30392.6</v>
      </c>
      <c r="J8" s="13">
        <f>'TaxItem Data 06-07'!J24+'TaxItem Data 06-07'!J59+'TaxItem Data 06-07'!J92+'TaxItem Data 06-07'!J128</f>
        <v>8892.800000000001</v>
      </c>
      <c r="K8" s="13">
        <f>'TaxItem Data 06-07'!K24+'TaxItem Data 06-07'!K59+'TaxItem Data 06-07'!K92+'TaxItem Data 06-07'!K128</f>
        <v>8892.6</v>
      </c>
      <c r="L8" s="13">
        <f>'TaxItem Data 06-07'!L24+'TaxItem Data 06-07'!L59+'TaxItem Data 06-07'!L92+'TaxItem Data 06-07'!L128</f>
        <v>8892.800000000001</v>
      </c>
      <c r="M8" s="13">
        <f>SUM(J8:L8)</f>
        <v>26678.200000000004</v>
      </c>
      <c r="N8" s="13">
        <f>'TaxItem Data 06-07'!N24+'TaxItem Data 06-07'!N59+'TaxItem Data 06-07'!N92+'TaxItem Data 06-07'!N128</f>
        <v>8892.800000000001</v>
      </c>
      <c r="O8" s="13">
        <f>'TaxItem Data 06-07'!O24+'TaxItem Data 06-07'!O59+'TaxItem Data 06-07'!O92+'TaxItem Data 06-07'!O128</f>
        <v>8892.800000000001</v>
      </c>
      <c r="P8" s="13">
        <f>'TaxItem Data 06-07'!P24+'TaxItem Data 06-07'!P59+'TaxItem Data 06-07'!P92+'TaxItem Data 06-07'!P128</f>
        <v>8893.2</v>
      </c>
      <c r="Q8" s="13">
        <f>SUM(N8:P8)</f>
        <v>26678.800000000003</v>
      </c>
      <c r="S8" s="6"/>
    </row>
    <row r="9" spans="1:19" ht="12.75">
      <c r="A9" s="3" t="s">
        <v>137</v>
      </c>
      <c r="B9" s="17">
        <f aca="true" t="shared" si="3" ref="B9:I9">B7-B8</f>
        <v>171367.9</v>
      </c>
      <c r="C9" s="17">
        <f t="shared" si="3"/>
        <v>184928.8</v>
      </c>
      <c r="D9" s="17">
        <f t="shared" si="3"/>
        <v>224216.93</v>
      </c>
      <c r="E9" s="17">
        <f t="shared" si="3"/>
        <v>580018.84</v>
      </c>
      <c r="F9" s="17">
        <f t="shared" si="3"/>
        <v>183294.5</v>
      </c>
      <c r="G9" s="17">
        <f t="shared" si="3"/>
        <v>182069.11</v>
      </c>
      <c r="H9" s="17">
        <f t="shared" si="3"/>
        <v>249758.9</v>
      </c>
      <c r="I9" s="17">
        <f t="shared" si="3"/>
        <v>615122.51</v>
      </c>
      <c r="J9" s="17">
        <f aca="true" t="shared" si="4" ref="J9:Q9">J7-J8</f>
        <v>198065.45849074</v>
      </c>
      <c r="K9" s="17">
        <f t="shared" si="4"/>
        <v>190526.65362639</v>
      </c>
      <c r="L9" s="17">
        <f t="shared" si="4"/>
        <v>251095.11107506</v>
      </c>
      <c r="M9" s="17">
        <f t="shared" si="4"/>
        <v>639687.22319219</v>
      </c>
      <c r="N9" s="17">
        <f t="shared" si="4"/>
        <v>199738.14227968</v>
      </c>
      <c r="O9" s="17">
        <f t="shared" si="4"/>
        <v>198011.21126666002</v>
      </c>
      <c r="P9" s="17">
        <f t="shared" si="4"/>
        <v>280185.01525540993</v>
      </c>
      <c r="Q9" s="17">
        <f t="shared" si="4"/>
        <v>677934.3688017499</v>
      </c>
      <c r="S9" s="6"/>
    </row>
    <row r="10" spans="1:19" ht="12.75">
      <c r="A10" s="20" t="s">
        <v>112</v>
      </c>
      <c r="B10" s="12">
        <f>'TaxItem Data 06-07'!B62+'TaxItem Data 06-07'!B96</f>
        <v>1555.5</v>
      </c>
      <c r="C10" s="12">
        <f>'TaxItem Data 06-07'!C62+'TaxItem Data 06-07'!C96</f>
        <v>2341.7</v>
      </c>
      <c r="D10" s="12">
        <f>'TaxItem Data 06-07'!D62+'TaxItem Data 06-07'!D96</f>
        <v>2425.85</v>
      </c>
      <c r="E10" s="12">
        <f t="shared" si="0"/>
        <v>6323.049999999999</v>
      </c>
      <c r="F10" s="12">
        <f>'TaxItem Data 06-07'!F62+'TaxItem Data 06-07'!F96</f>
        <v>2448.7</v>
      </c>
      <c r="G10" s="12">
        <f>'TaxItem Data 06-07'!G62+'TaxItem Data 06-07'!G96</f>
        <v>1914</v>
      </c>
      <c r="H10" s="12">
        <f>'TaxItem Data 06-07'!H62+'TaxItem Data 06-07'!H96</f>
        <v>1727.9</v>
      </c>
      <c r="I10" s="13">
        <f>SUM(F10:H10)</f>
        <v>6090.6</v>
      </c>
      <c r="J10" s="12">
        <f>'TaxItem Data 06-07'!J62+'TaxItem Data 06-07'!J96</f>
        <v>2191.3816245199996</v>
      </c>
      <c r="K10" s="12">
        <f>'TaxItem Data 06-07'!K62+'TaxItem Data 06-07'!K96</f>
        <v>1950.2494136199998</v>
      </c>
      <c r="L10" s="12">
        <f>'TaxItem Data 06-07'!L62+'TaxItem Data 06-07'!L96</f>
        <v>2213.37073515</v>
      </c>
      <c r="M10" s="13">
        <f>SUM(J10:L10)</f>
        <v>6355.00177329</v>
      </c>
      <c r="N10" s="12">
        <f>'TaxItem Data 06-07'!N62+'TaxItem Data 06-07'!N96</f>
        <v>1387.822724</v>
      </c>
      <c r="O10" s="12">
        <f>'TaxItem Data 06-07'!O62+'TaxItem Data 06-07'!O96</f>
        <v>3930.71026231</v>
      </c>
      <c r="P10" s="12">
        <f>'TaxItem Data 06-07'!P62+'TaxItem Data 06-07'!P96</f>
        <v>1891.3825968</v>
      </c>
      <c r="Q10" s="13">
        <f>SUM(N10:P10)</f>
        <v>7209.91558311</v>
      </c>
      <c r="S10" s="6"/>
    </row>
    <row r="11" spans="1:19" ht="12.75">
      <c r="A11" s="20" t="s">
        <v>116</v>
      </c>
      <c r="B11" s="12">
        <f>'TaxItem Data 06-07'!B61</f>
        <v>274.9</v>
      </c>
      <c r="C11" s="12">
        <f>'TaxItem Data 06-07'!C61</f>
        <v>171.9</v>
      </c>
      <c r="D11" s="12">
        <f>'TaxItem Data 06-07'!D61</f>
        <v>141.19</v>
      </c>
      <c r="E11" s="12">
        <f t="shared" si="0"/>
        <v>587.99</v>
      </c>
      <c r="F11" s="12">
        <f>'TaxItem Data 06-07'!F61</f>
        <v>133.9</v>
      </c>
      <c r="G11" s="12">
        <f>'TaxItem Data 06-07'!G61</f>
        <v>162.1</v>
      </c>
      <c r="H11" s="12">
        <f>'TaxItem Data 06-07'!H61</f>
        <v>138.8</v>
      </c>
      <c r="I11" s="13">
        <f>SUM(F11:H11)</f>
        <v>434.8</v>
      </c>
      <c r="J11" s="12">
        <f>'TaxItem Data 06-07'!J61</f>
        <v>144.5185</v>
      </c>
      <c r="K11" s="12">
        <f>'TaxItem Data 06-07'!K61</f>
        <v>135.24625</v>
      </c>
      <c r="L11" s="12">
        <f>'TaxItem Data 06-07'!L61</f>
        <v>162.5622</v>
      </c>
      <c r="M11" s="13">
        <f>SUM(J11:L11)</f>
        <v>442.32695</v>
      </c>
      <c r="N11" s="12">
        <f>'TaxItem Data 06-07'!N61</f>
        <v>136.104802</v>
      </c>
      <c r="O11" s="12">
        <f>'TaxItem Data 06-07'!O61</f>
        <v>158.7758</v>
      </c>
      <c r="P11" s="12">
        <f>'TaxItem Data 06-07'!P61</f>
        <v>203.479</v>
      </c>
      <c r="Q11" s="13">
        <f>SUM(N11:P11)</f>
        <v>498.359602</v>
      </c>
      <c r="S11" s="6"/>
    </row>
    <row r="12" spans="1:19" ht="12.75">
      <c r="A12" s="20" t="s">
        <v>117</v>
      </c>
      <c r="B12" s="12">
        <f>'TaxItem Data 06-07'!B94</f>
        <v>251.3</v>
      </c>
      <c r="C12" s="12">
        <f>'TaxItem Data 06-07'!C94</f>
        <v>496.5</v>
      </c>
      <c r="D12" s="12">
        <f>'TaxItem Data 06-07'!D94</f>
        <v>800.68</v>
      </c>
      <c r="E12" s="12">
        <f t="shared" si="0"/>
        <v>1548.48</v>
      </c>
      <c r="F12" s="12">
        <f>'TaxItem Data 06-07'!F94</f>
        <v>228.8</v>
      </c>
      <c r="G12" s="12">
        <f>'TaxItem Data 06-07'!G94</f>
        <v>238.7</v>
      </c>
      <c r="H12" s="12">
        <f>'TaxItem Data 06-07'!H94</f>
        <v>214</v>
      </c>
      <c r="I12" s="13">
        <f>SUM(F12:H12)</f>
        <v>681.5</v>
      </c>
      <c r="J12" s="12">
        <f>'TaxItem Data 06-07'!J94</f>
        <v>230.15275785999998</v>
      </c>
      <c r="K12" s="12">
        <f>'TaxItem Data 06-07'!K94</f>
        <v>241.76268081</v>
      </c>
      <c r="L12" s="12">
        <f>'TaxItem Data 06-07'!L94</f>
        <v>259.20892478999997</v>
      </c>
      <c r="M12" s="13">
        <f>SUM(J12:L12)</f>
        <v>731.1243634599999</v>
      </c>
      <c r="N12" s="12">
        <f>'TaxItem Data 06-07'!N94</f>
        <v>2298.3806623500004</v>
      </c>
      <c r="O12" s="12">
        <f>'TaxItem Data 06-07'!O94</f>
        <v>2838.08646988</v>
      </c>
      <c r="P12" s="12">
        <f>'TaxItem Data 06-07'!P94</f>
        <v>251.13519897</v>
      </c>
      <c r="Q12" s="13">
        <f>SUM(N12:P12)</f>
        <v>5387.6023312</v>
      </c>
      <c r="S12" s="6"/>
    </row>
    <row r="13" spans="1:19" ht="12.75">
      <c r="A13" s="20" t="s">
        <v>118</v>
      </c>
      <c r="B13" s="12">
        <f>'TaxItem Data 06-07'!B95</f>
        <v>1938.7</v>
      </c>
      <c r="C13" s="12">
        <f>'TaxItem Data 06-07'!C95</f>
        <v>3276.1</v>
      </c>
      <c r="D13" s="12">
        <f>'TaxItem Data 06-07'!D95</f>
        <v>4067.79</v>
      </c>
      <c r="E13" s="12">
        <f t="shared" si="0"/>
        <v>9282.59</v>
      </c>
      <c r="F13" s="12">
        <f>'TaxItem Data 06-07'!F95</f>
        <v>2411.5</v>
      </c>
      <c r="G13" s="12">
        <f>'TaxItem Data 06-07'!G95</f>
        <v>2858.1</v>
      </c>
      <c r="H13" s="12">
        <f>'TaxItem Data 06-07'!H95</f>
        <v>2711.3</v>
      </c>
      <c r="I13" s="13">
        <f>SUM(F13:H13)</f>
        <v>7980.900000000001</v>
      </c>
      <c r="J13" s="12">
        <f>'TaxItem Data 06-07'!J95</f>
        <v>2641.3417567299994</v>
      </c>
      <c r="K13" s="12">
        <f>'TaxItem Data 06-07'!K95</f>
        <v>2590.6382062699995</v>
      </c>
      <c r="L13" s="12">
        <f>'TaxItem Data 06-07'!L95</f>
        <v>2522.6979129899996</v>
      </c>
      <c r="M13" s="13">
        <f>SUM(J13:L13)</f>
        <v>7754.677875989999</v>
      </c>
      <c r="N13" s="12">
        <f>'TaxItem Data 06-07'!N95</f>
        <v>225.49998975</v>
      </c>
      <c r="O13" s="12">
        <f>'TaxItem Data 06-07'!O95</f>
        <v>257.58715975</v>
      </c>
      <c r="P13" s="12">
        <f>'TaxItem Data 06-07'!P95</f>
        <v>2696.53993626</v>
      </c>
      <c r="Q13" s="13">
        <f>SUM(N13:P13)</f>
        <v>3179.62708576</v>
      </c>
      <c r="S13" s="6"/>
    </row>
    <row r="14" spans="1:19" ht="12.75">
      <c r="A14" s="3" t="s">
        <v>18</v>
      </c>
      <c r="B14" s="17">
        <f aca="true" t="shared" si="5" ref="B14:I14">B9+B10+B11+B12+B13</f>
        <v>175388.3</v>
      </c>
      <c r="C14" s="17">
        <f t="shared" si="5"/>
        <v>191215</v>
      </c>
      <c r="D14" s="17">
        <f t="shared" si="5"/>
        <v>231652.44</v>
      </c>
      <c r="E14" s="17">
        <f t="shared" si="5"/>
        <v>597760.95</v>
      </c>
      <c r="F14" s="17">
        <f t="shared" si="5"/>
        <v>188517.4</v>
      </c>
      <c r="G14" s="17">
        <f t="shared" si="5"/>
        <v>187242.01</v>
      </c>
      <c r="H14" s="17">
        <f t="shared" si="5"/>
        <v>254550.89999999997</v>
      </c>
      <c r="I14" s="17">
        <f t="shared" si="5"/>
        <v>630310.31</v>
      </c>
      <c r="J14" s="17">
        <f aca="true" t="shared" si="6" ref="J14:Q14">J9+J10+J11+J12+J13</f>
        <v>203272.85312985</v>
      </c>
      <c r="K14" s="17">
        <f t="shared" si="6"/>
        <v>195444.55017709002</v>
      </c>
      <c r="L14" s="17">
        <f t="shared" si="6"/>
        <v>256252.95084799</v>
      </c>
      <c r="M14" s="17">
        <f t="shared" si="6"/>
        <v>654970.3541549301</v>
      </c>
      <c r="N14" s="17">
        <f t="shared" si="6"/>
        <v>203785.95045778</v>
      </c>
      <c r="O14" s="17">
        <f t="shared" si="6"/>
        <v>205196.37095860002</v>
      </c>
      <c r="P14" s="17">
        <f t="shared" si="6"/>
        <v>285227.55198743986</v>
      </c>
      <c r="Q14" s="17">
        <f t="shared" si="6"/>
        <v>694209.8734038199</v>
      </c>
      <c r="S14" s="6"/>
    </row>
    <row r="15" ht="12.75">
      <c r="A15" s="37" t="s">
        <v>139</v>
      </c>
    </row>
    <row r="18" ht="12.75">
      <c r="Q18" s="7"/>
    </row>
  </sheetData>
  <mergeCells count="5">
    <mergeCell ref="N2:Q2"/>
    <mergeCell ref="A2:A3"/>
    <mergeCell ref="B2:E2"/>
    <mergeCell ref="F2:I2"/>
    <mergeCell ref="J2:M2"/>
  </mergeCells>
  <printOptions/>
  <pageMargins left="0.4" right="0.48" top="1" bottom="1" header="0.5" footer="0.5"/>
  <pageSetup fitToHeight="1" fitToWidth="1" horizontalDpi="300" verticalDpi="300" orientation="landscape" paperSize="9" scale="59" r:id="rId1"/>
  <headerFooter alignWithMargins="0">
    <oddHeader>&amp;C&amp;"Arial,Bold"&amp;12TANZANIA REVENUE AUTHORITY
Actual Revenue Collections (Quarterly) for 2006/07 by Departments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8"/>
  <sheetViews>
    <sheetView zoomScale="75" zoomScaleNormal="75" workbookViewId="0" topLeftCell="A28">
      <selection activeCell="H27" sqref="H27"/>
    </sheetView>
  </sheetViews>
  <sheetFormatPr defaultColWidth="9.140625" defaultRowHeight="12.75"/>
  <cols>
    <col min="1" max="1" width="32.57421875" style="0" customWidth="1"/>
    <col min="2" max="2" width="11.140625" style="1" bestFit="1" customWidth="1"/>
    <col min="3" max="3" width="12.00390625" style="1" bestFit="1" customWidth="1"/>
    <col min="4" max="4" width="12.28125" style="1" bestFit="1" customWidth="1"/>
    <col min="5" max="8" width="13.00390625" style="1" customWidth="1"/>
    <col min="9" max="13" width="13.00390625" style="0" customWidth="1"/>
    <col min="14" max="14" width="12.140625" style="1" customWidth="1"/>
    <col min="15" max="15" width="11.57421875" style="1" customWidth="1"/>
    <col min="16" max="16" width="13.421875" style="1" customWidth="1"/>
    <col min="17" max="17" width="14.140625" style="0" customWidth="1"/>
  </cols>
  <sheetData>
    <row r="1" spans="1:17" ht="15.75">
      <c r="A1" s="25" t="s">
        <v>101</v>
      </c>
      <c r="J1" s="22"/>
      <c r="K1" s="22"/>
      <c r="L1" s="22"/>
      <c r="Q1" s="38" t="s">
        <v>140</v>
      </c>
    </row>
    <row r="2" spans="1:17" ht="12.75">
      <c r="A2" s="36" t="s">
        <v>113</v>
      </c>
      <c r="B2" s="34" t="s">
        <v>126</v>
      </c>
      <c r="C2" s="34"/>
      <c r="D2" s="34"/>
      <c r="E2" s="34"/>
      <c r="F2" s="34" t="s">
        <v>127</v>
      </c>
      <c r="G2" s="34"/>
      <c r="H2" s="34"/>
      <c r="I2" s="34"/>
      <c r="J2" s="34" t="s">
        <v>128</v>
      </c>
      <c r="K2" s="34"/>
      <c r="L2" s="34"/>
      <c r="M2" s="34"/>
      <c r="N2" s="34" t="s">
        <v>129</v>
      </c>
      <c r="O2" s="34"/>
      <c r="P2" s="34"/>
      <c r="Q2" s="34"/>
    </row>
    <row r="3" spans="1:17" ht="12.75">
      <c r="A3" s="36"/>
      <c r="B3" s="8" t="s">
        <v>102</v>
      </c>
      <c r="C3" s="8" t="s">
        <v>106</v>
      </c>
      <c r="D3" s="8" t="s">
        <v>107</v>
      </c>
      <c r="E3" s="8" t="s">
        <v>108</v>
      </c>
      <c r="F3" s="8" t="s">
        <v>120</v>
      </c>
      <c r="G3" s="8" t="s">
        <v>121</v>
      </c>
      <c r="H3" s="8" t="s">
        <v>122</v>
      </c>
      <c r="I3" s="8" t="s">
        <v>108</v>
      </c>
      <c r="J3" s="8" t="s">
        <v>123</v>
      </c>
      <c r="K3" s="8" t="s">
        <v>124</v>
      </c>
      <c r="L3" s="8" t="s">
        <v>125</v>
      </c>
      <c r="M3" s="8" t="s">
        <v>108</v>
      </c>
      <c r="N3" s="8" t="s">
        <v>130</v>
      </c>
      <c r="O3" s="8" t="s">
        <v>131</v>
      </c>
      <c r="P3" s="8" t="s">
        <v>132</v>
      </c>
      <c r="Q3" s="8" t="s">
        <v>108</v>
      </c>
    </row>
    <row r="4" spans="1:17" ht="12.75">
      <c r="A4" s="11" t="s">
        <v>0</v>
      </c>
      <c r="B4" s="12">
        <v>1776.5</v>
      </c>
      <c r="C4" s="12">
        <v>3485.8</v>
      </c>
      <c r="D4" s="12">
        <v>7364.99</v>
      </c>
      <c r="E4" s="12">
        <f>SUM(B4:D4)</f>
        <v>12627.29</v>
      </c>
      <c r="F4" s="12">
        <v>2072.4</v>
      </c>
      <c r="G4" s="12">
        <v>1701</v>
      </c>
      <c r="H4" s="12">
        <v>11544.7</v>
      </c>
      <c r="I4" s="13">
        <f>SUM(F4:H4)</f>
        <v>15318.1</v>
      </c>
      <c r="J4" s="13">
        <v>1841.1421395799998</v>
      </c>
      <c r="K4" s="13">
        <v>2031.00137223</v>
      </c>
      <c r="L4" s="13">
        <v>9266.03855786</v>
      </c>
      <c r="M4" s="13">
        <f>SUM(J4:L4)</f>
        <v>13138.18206967</v>
      </c>
      <c r="N4" s="12">
        <v>2840.21137091</v>
      </c>
      <c r="O4" s="12">
        <v>1636.1112031300001</v>
      </c>
      <c r="P4" s="12">
        <v>9716.3175487</v>
      </c>
      <c r="Q4" s="13">
        <f>SUM(N4:P4)</f>
        <v>14192.640122740002</v>
      </c>
    </row>
    <row r="5" spans="1:17" ht="12.75">
      <c r="A5" s="11" t="s">
        <v>1</v>
      </c>
      <c r="B5" s="12">
        <v>6.5</v>
      </c>
      <c r="C5" s="12">
        <v>145.9</v>
      </c>
      <c r="D5" s="12">
        <v>0.6</v>
      </c>
      <c r="E5" s="12">
        <f aca="true" t="shared" si="0" ref="E5:E25">SUM(B5:D5)</f>
        <v>153</v>
      </c>
      <c r="F5" s="12">
        <v>0.7</v>
      </c>
      <c r="G5" s="12"/>
      <c r="H5" s="12">
        <v>6.5</v>
      </c>
      <c r="I5" s="13">
        <f aca="true" t="shared" si="1" ref="I5:I64">SUM(F5:H5)</f>
        <v>7.2</v>
      </c>
      <c r="J5" s="13">
        <v>0.008844</v>
      </c>
      <c r="K5" s="13">
        <v>0</v>
      </c>
      <c r="L5" s="13">
        <v>0.20275</v>
      </c>
      <c r="M5" s="13">
        <f aca="true" t="shared" si="2" ref="M5:M25">SUM(J5:L5)</f>
        <v>0.211594</v>
      </c>
      <c r="N5" s="12">
        <v>0.065</v>
      </c>
      <c r="O5" s="12">
        <v>0.125</v>
      </c>
      <c r="P5" s="12">
        <v>0.649</v>
      </c>
      <c r="Q5" s="13">
        <f aca="true" t="shared" si="3" ref="Q5:Q25">SUM(N5:P5)</f>
        <v>0.839</v>
      </c>
    </row>
    <row r="6" spans="1:17" ht="12.75">
      <c r="A6" s="11" t="s">
        <v>2</v>
      </c>
      <c r="B6" s="12">
        <v>2147.1</v>
      </c>
      <c r="C6" s="12">
        <v>1361.6</v>
      </c>
      <c r="D6" s="12">
        <v>4215.37</v>
      </c>
      <c r="E6" s="12">
        <f t="shared" si="0"/>
        <v>7724.07</v>
      </c>
      <c r="F6" s="12">
        <v>1900.6</v>
      </c>
      <c r="G6" s="12">
        <v>1106.9</v>
      </c>
      <c r="H6" s="12">
        <v>3403.1</v>
      </c>
      <c r="I6" s="13">
        <f t="shared" si="1"/>
        <v>6410.6</v>
      </c>
      <c r="J6" s="13">
        <v>1903.3227468200002</v>
      </c>
      <c r="K6" s="13">
        <v>1509.15827249</v>
      </c>
      <c r="L6" s="13">
        <v>5570.53768787</v>
      </c>
      <c r="M6" s="13">
        <f t="shared" si="2"/>
        <v>8983.01870718</v>
      </c>
      <c r="N6" s="12">
        <v>1863.6087837199998</v>
      </c>
      <c r="O6" s="12">
        <v>1447.42744371</v>
      </c>
      <c r="P6" s="12">
        <v>4745.42729271</v>
      </c>
      <c r="Q6" s="13">
        <f t="shared" si="3"/>
        <v>8056.46352014</v>
      </c>
    </row>
    <row r="7" spans="1:17" ht="12.75">
      <c r="A7" s="11" t="s">
        <v>3</v>
      </c>
      <c r="B7" s="12">
        <v>26.6</v>
      </c>
      <c r="C7" s="12">
        <v>19.3</v>
      </c>
      <c r="D7" s="12">
        <v>14.5</v>
      </c>
      <c r="E7" s="12">
        <f t="shared" si="0"/>
        <v>60.400000000000006</v>
      </c>
      <c r="F7" s="12">
        <v>2.4</v>
      </c>
      <c r="G7" s="12">
        <v>12.5</v>
      </c>
      <c r="H7" s="12">
        <v>25.8</v>
      </c>
      <c r="I7" s="13">
        <f t="shared" si="1"/>
        <v>40.7</v>
      </c>
      <c r="J7" s="13">
        <v>29.380936650000002</v>
      </c>
      <c r="K7" s="13">
        <v>8.787867</v>
      </c>
      <c r="L7" s="13">
        <v>1.96106</v>
      </c>
      <c r="M7" s="13">
        <f t="shared" si="2"/>
        <v>40.129863650000004</v>
      </c>
      <c r="N7" s="12">
        <v>0.959429</v>
      </c>
      <c r="O7" s="12">
        <v>9.18098005</v>
      </c>
      <c r="P7" s="12">
        <v>5.39782751</v>
      </c>
      <c r="Q7" s="13">
        <f t="shared" si="3"/>
        <v>15.538236560000001</v>
      </c>
    </row>
    <row r="8" spans="1:17" ht="12.75">
      <c r="A8" s="11" t="s">
        <v>4</v>
      </c>
      <c r="B8" s="12">
        <v>150.9</v>
      </c>
      <c r="C8" s="12">
        <v>239.7</v>
      </c>
      <c r="D8" s="12">
        <v>184.88</v>
      </c>
      <c r="E8" s="12">
        <f t="shared" si="0"/>
        <v>575.48</v>
      </c>
      <c r="F8" s="12">
        <v>339.9</v>
      </c>
      <c r="G8" s="12">
        <v>226.9</v>
      </c>
      <c r="H8" s="12">
        <v>416.9</v>
      </c>
      <c r="I8" s="13">
        <f t="shared" si="1"/>
        <v>983.6999999999999</v>
      </c>
      <c r="J8" s="13">
        <v>206.54255921</v>
      </c>
      <c r="K8" s="13">
        <v>202.67691994</v>
      </c>
      <c r="L8" s="13">
        <v>1148.70350488</v>
      </c>
      <c r="M8" s="13">
        <f t="shared" si="2"/>
        <v>1557.92298403</v>
      </c>
      <c r="N8" s="12">
        <v>2298.02301042</v>
      </c>
      <c r="O8" s="12">
        <v>235.88751263</v>
      </c>
      <c r="P8" s="12">
        <v>236.3603579</v>
      </c>
      <c r="Q8" s="13">
        <f t="shared" si="3"/>
        <v>2770.27088095</v>
      </c>
    </row>
    <row r="9" spans="1:17" ht="12.75">
      <c r="A9" s="11" t="s">
        <v>5</v>
      </c>
      <c r="B9" s="12">
        <v>286.1</v>
      </c>
      <c r="C9" s="12">
        <v>234.9</v>
      </c>
      <c r="D9" s="12">
        <v>169.2</v>
      </c>
      <c r="E9" s="12">
        <f t="shared" si="0"/>
        <v>690.2</v>
      </c>
      <c r="F9" s="12">
        <v>181.5</v>
      </c>
      <c r="G9" s="12">
        <v>393.6</v>
      </c>
      <c r="H9" s="12">
        <v>271.4</v>
      </c>
      <c r="I9" s="13">
        <f t="shared" si="1"/>
        <v>846.5</v>
      </c>
      <c r="J9" s="13">
        <v>210.248433</v>
      </c>
      <c r="K9" s="13">
        <v>98.705309</v>
      </c>
      <c r="L9" s="13">
        <v>373.854062</v>
      </c>
      <c r="M9" s="13">
        <f t="shared" si="2"/>
        <v>682.807804</v>
      </c>
      <c r="N9" s="12">
        <v>291.64338126</v>
      </c>
      <c r="O9" s="12">
        <v>433.45289710000003</v>
      </c>
      <c r="P9" s="12">
        <v>295.11889623</v>
      </c>
      <c r="Q9" s="13">
        <f t="shared" si="3"/>
        <v>1020.2151745900001</v>
      </c>
    </row>
    <row r="10" spans="1:17" ht="12.75">
      <c r="A10" s="11" t="s">
        <v>6</v>
      </c>
      <c r="B10" s="12">
        <v>58.7</v>
      </c>
      <c r="C10" s="12">
        <v>23.8</v>
      </c>
      <c r="D10" s="12">
        <v>159.7</v>
      </c>
      <c r="E10" s="12">
        <f t="shared" si="0"/>
        <v>242.2</v>
      </c>
      <c r="F10" s="12">
        <v>129.4</v>
      </c>
      <c r="G10" s="12">
        <v>143.5</v>
      </c>
      <c r="H10" s="12">
        <v>129.3</v>
      </c>
      <c r="I10" s="13">
        <f t="shared" si="1"/>
        <v>402.2</v>
      </c>
      <c r="J10" s="13">
        <v>117.00164591</v>
      </c>
      <c r="K10" s="13">
        <v>54.45524902</v>
      </c>
      <c r="L10" s="13">
        <v>54.29065904</v>
      </c>
      <c r="M10" s="13">
        <f t="shared" si="2"/>
        <v>225.74755396999998</v>
      </c>
      <c r="N10" s="12">
        <v>37.15253725</v>
      </c>
      <c r="O10" s="12">
        <v>68.17774677</v>
      </c>
      <c r="P10" s="12">
        <v>35.43397775</v>
      </c>
      <c r="Q10" s="13">
        <f t="shared" si="3"/>
        <v>140.76426177</v>
      </c>
    </row>
    <row r="11" spans="1:17" ht="12.75">
      <c r="A11" s="11" t="s">
        <v>7</v>
      </c>
      <c r="B11" s="12">
        <v>36.4</v>
      </c>
      <c r="C11" s="12">
        <v>20.8</v>
      </c>
      <c r="D11" s="12">
        <v>23</v>
      </c>
      <c r="E11" s="12">
        <f t="shared" si="0"/>
        <v>80.2</v>
      </c>
      <c r="F11" s="12">
        <v>11.8</v>
      </c>
      <c r="G11" s="12">
        <v>40.7</v>
      </c>
      <c r="H11" s="12">
        <v>23.3</v>
      </c>
      <c r="I11" s="13">
        <f t="shared" si="1"/>
        <v>75.8</v>
      </c>
      <c r="J11" s="13">
        <v>17.147177600000003</v>
      </c>
      <c r="K11" s="13">
        <v>12.65149245</v>
      </c>
      <c r="L11" s="13">
        <v>13.485488</v>
      </c>
      <c r="M11" s="13">
        <f t="shared" si="2"/>
        <v>43.28415805</v>
      </c>
      <c r="N11" s="12">
        <v>15.3697792</v>
      </c>
      <c r="O11" s="12">
        <v>11.598969</v>
      </c>
      <c r="P11" s="12">
        <v>46.924632509999995</v>
      </c>
      <c r="Q11" s="13">
        <f t="shared" si="3"/>
        <v>73.89338071</v>
      </c>
    </row>
    <row r="12" spans="1:17" ht="12.75">
      <c r="A12" s="11" t="s">
        <v>8</v>
      </c>
      <c r="B12" s="12">
        <v>17.8</v>
      </c>
      <c r="C12" s="12">
        <v>11.1</v>
      </c>
      <c r="D12" s="12">
        <v>37.48</v>
      </c>
      <c r="E12" s="12">
        <f t="shared" si="0"/>
        <v>66.38</v>
      </c>
      <c r="F12" s="12">
        <v>19.2</v>
      </c>
      <c r="G12" s="12">
        <v>15.3</v>
      </c>
      <c r="H12" s="12">
        <v>13.1</v>
      </c>
      <c r="I12" s="13">
        <f t="shared" si="1"/>
        <v>47.6</v>
      </c>
      <c r="J12" s="13">
        <v>11.986906540000001</v>
      </c>
      <c r="K12" s="13">
        <v>17.22069305</v>
      </c>
      <c r="L12" s="13">
        <v>34.830804499995565</v>
      </c>
      <c r="M12" s="13">
        <f t="shared" si="2"/>
        <v>64.03840408999557</v>
      </c>
      <c r="N12" s="12">
        <v>15.442359949999627</v>
      </c>
      <c r="O12" s="12">
        <v>20.96860703999937</v>
      </c>
      <c r="P12" s="12">
        <v>27.738937049998867</v>
      </c>
      <c r="Q12" s="13">
        <f t="shared" si="3"/>
        <v>64.14990403999786</v>
      </c>
    </row>
    <row r="13" spans="1:17" ht="12.75">
      <c r="A13" s="11" t="s">
        <v>9</v>
      </c>
      <c r="B13" s="12">
        <v>137.1</v>
      </c>
      <c r="C13" s="12">
        <v>101.5</v>
      </c>
      <c r="D13" s="12">
        <v>103.96</v>
      </c>
      <c r="E13" s="12">
        <f t="shared" si="0"/>
        <v>342.56</v>
      </c>
      <c r="F13" s="12">
        <v>140.2</v>
      </c>
      <c r="G13" s="12">
        <v>245.4</v>
      </c>
      <c r="H13" s="12">
        <v>155.3</v>
      </c>
      <c r="I13" s="13">
        <f t="shared" si="1"/>
        <v>540.9000000000001</v>
      </c>
      <c r="J13" s="13">
        <v>167.4388606</v>
      </c>
      <c r="K13" s="13">
        <v>120.28753530000002</v>
      </c>
      <c r="L13" s="13">
        <v>108.1723813</v>
      </c>
      <c r="M13" s="13">
        <f t="shared" si="2"/>
        <v>395.8987772</v>
      </c>
      <c r="N13" s="12">
        <v>80.87129709999999</v>
      </c>
      <c r="O13" s="12">
        <v>166.77564709</v>
      </c>
      <c r="P13" s="12">
        <v>252.82907464000002</v>
      </c>
      <c r="Q13" s="13">
        <f t="shared" si="3"/>
        <v>500.47601883000004</v>
      </c>
    </row>
    <row r="14" spans="1:17" ht="12.75">
      <c r="A14" s="11" t="s">
        <v>10</v>
      </c>
      <c r="B14" s="12">
        <v>26.5</v>
      </c>
      <c r="C14" s="12">
        <v>32.6</v>
      </c>
      <c r="D14" s="12">
        <v>28.3</v>
      </c>
      <c r="E14" s="12">
        <f t="shared" si="0"/>
        <v>87.4</v>
      </c>
      <c r="F14" s="12">
        <v>14.8</v>
      </c>
      <c r="G14" s="12">
        <v>3.5</v>
      </c>
      <c r="H14" s="12">
        <v>9.8</v>
      </c>
      <c r="I14" s="13">
        <f t="shared" si="1"/>
        <v>28.1</v>
      </c>
      <c r="J14" s="13">
        <v>10.10941808</v>
      </c>
      <c r="K14" s="13">
        <v>0.577425</v>
      </c>
      <c r="L14" s="13">
        <v>135.31736412</v>
      </c>
      <c r="M14" s="13">
        <f t="shared" si="2"/>
        <v>146.0042072</v>
      </c>
      <c r="N14" s="12">
        <v>1.528547</v>
      </c>
      <c r="O14" s="12">
        <v>0</v>
      </c>
      <c r="P14" s="12">
        <v>0.1401255</v>
      </c>
      <c r="Q14" s="13">
        <f t="shared" si="3"/>
        <v>1.6686725</v>
      </c>
    </row>
    <row r="15" spans="1:17" ht="12.75">
      <c r="A15" s="11" t="s">
        <v>11</v>
      </c>
      <c r="B15" s="12">
        <v>162.8</v>
      </c>
      <c r="C15" s="12">
        <v>58.7</v>
      </c>
      <c r="D15" s="12">
        <v>76.16</v>
      </c>
      <c r="E15" s="12">
        <f t="shared" si="0"/>
        <v>297.65999999999997</v>
      </c>
      <c r="F15" s="12">
        <v>50.6</v>
      </c>
      <c r="G15" s="12">
        <v>48</v>
      </c>
      <c r="H15" s="12">
        <v>64.7</v>
      </c>
      <c r="I15" s="13">
        <f t="shared" si="1"/>
        <v>163.3</v>
      </c>
      <c r="J15" s="13">
        <v>198.07946532999998</v>
      </c>
      <c r="K15" s="13">
        <v>269.44421069</v>
      </c>
      <c r="L15" s="13">
        <v>59.09928083999999</v>
      </c>
      <c r="M15" s="13">
        <f t="shared" si="2"/>
        <v>526.6229568599999</v>
      </c>
      <c r="N15" s="12">
        <v>72.95146574</v>
      </c>
      <c r="O15" s="12">
        <v>41.290566909999995</v>
      </c>
      <c r="P15" s="12">
        <v>57.55395246</v>
      </c>
      <c r="Q15" s="13">
        <f t="shared" si="3"/>
        <v>171.79598511</v>
      </c>
    </row>
    <row r="16" spans="1:17" ht="12.75">
      <c r="A16" s="11" t="s">
        <v>12</v>
      </c>
      <c r="B16" s="12">
        <v>0</v>
      </c>
      <c r="C16" s="12"/>
      <c r="D16" s="12">
        <v>622.47</v>
      </c>
      <c r="E16" s="12">
        <f t="shared" si="0"/>
        <v>622.47</v>
      </c>
      <c r="F16" s="12"/>
      <c r="G16" s="12">
        <v>304.1</v>
      </c>
      <c r="H16" s="12">
        <v>88.1</v>
      </c>
      <c r="I16" s="13">
        <f t="shared" si="1"/>
        <v>392.20000000000005</v>
      </c>
      <c r="J16" s="13">
        <v>0</v>
      </c>
      <c r="K16" s="13">
        <v>0.797306</v>
      </c>
      <c r="L16" s="13">
        <v>192.96093925</v>
      </c>
      <c r="M16" s="13">
        <f t="shared" si="2"/>
        <v>193.75824525</v>
      </c>
      <c r="N16" s="12">
        <v>129.961268</v>
      </c>
      <c r="O16" s="12">
        <v>77.6784449</v>
      </c>
      <c r="P16" s="12">
        <v>111.507631</v>
      </c>
      <c r="Q16" s="13">
        <f t="shared" si="3"/>
        <v>319.1473439</v>
      </c>
    </row>
    <row r="17" spans="1:17" ht="12.75">
      <c r="A17" s="11" t="s">
        <v>13</v>
      </c>
      <c r="B17" s="12">
        <v>888.9</v>
      </c>
      <c r="C17" s="12">
        <v>527.3</v>
      </c>
      <c r="D17" s="12">
        <v>466.05</v>
      </c>
      <c r="E17" s="12">
        <f t="shared" si="0"/>
        <v>1882.2499999999998</v>
      </c>
      <c r="F17" s="12">
        <v>406</v>
      </c>
      <c r="G17" s="12">
        <v>512.4</v>
      </c>
      <c r="H17" s="12">
        <v>519.8</v>
      </c>
      <c r="I17" s="13">
        <f t="shared" si="1"/>
        <v>1438.1999999999998</v>
      </c>
      <c r="J17" s="13">
        <v>526.84661433</v>
      </c>
      <c r="K17" s="13">
        <v>448.5710217800001</v>
      </c>
      <c r="L17" s="13">
        <v>590.47438327</v>
      </c>
      <c r="M17" s="13">
        <f t="shared" si="2"/>
        <v>1565.89201938</v>
      </c>
      <c r="N17" s="12">
        <v>357.08543134</v>
      </c>
      <c r="O17" s="12">
        <v>558.02793273</v>
      </c>
      <c r="P17" s="12">
        <v>552.43745256</v>
      </c>
      <c r="Q17" s="13">
        <f t="shared" si="3"/>
        <v>1467.55081663</v>
      </c>
    </row>
    <row r="18" spans="1:17" ht="12.75">
      <c r="A18" s="11" t="s">
        <v>14</v>
      </c>
      <c r="B18" s="12">
        <v>6.5</v>
      </c>
      <c r="C18" s="12">
        <v>161.6</v>
      </c>
      <c r="D18" s="12">
        <v>139.18</v>
      </c>
      <c r="E18" s="12">
        <f t="shared" si="0"/>
        <v>307.28</v>
      </c>
      <c r="F18" s="12">
        <v>2.6</v>
      </c>
      <c r="G18" s="12">
        <v>151.8</v>
      </c>
      <c r="H18" s="12">
        <v>10.3</v>
      </c>
      <c r="I18" s="13">
        <f t="shared" si="1"/>
        <v>164.70000000000002</v>
      </c>
      <c r="J18" s="13">
        <v>7.4991522999999995</v>
      </c>
      <c r="K18" s="13">
        <v>479.34703339000004</v>
      </c>
      <c r="L18" s="13">
        <v>148.00536108</v>
      </c>
      <c r="M18" s="13">
        <f t="shared" si="2"/>
        <v>634.85154677</v>
      </c>
      <c r="N18" s="12">
        <v>149.73068235</v>
      </c>
      <c r="O18" s="12">
        <v>185.3779044</v>
      </c>
      <c r="P18" s="12">
        <v>341.102526</v>
      </c>
      <c r="Q18" s="13">
        <f t="shared" si="3"/>
        <v>676.21111275</v>
      </c>
    </row>
    <row r="19" spans="1:17" ht="12.75">
      <c r="A19" s="19" t="s">
        <v>15</v>
      </c>
      <c r="B19" s="17">
        <v>5728.4</v>
      </c>
      <c r="C19" s="17">
        <v>6424.6</v>
      </c>
      <c r="D19" s="17">
        <v>13605.84</v>
      </c>
      <c r="E19" s="17">
        <f t="shared" si="0"/>
        <v>25758.84</v>
      </c>
      <c r="F19" s="17">
        <f>SUM(F4:F18)</f>
        <v>5272.1</v>
      </c>
      <c r="G19" s="17">
        <f>SUM(G4:G18)</f>
        <v>4905.6</v>
      </c>
      <c r="H19" s="17">
        <f>SUM(H4:H18)</f>
        <v>16682.1</v>
      </c>
      <c r="I19" s="18">
        <f t="shared" si="1"/>
        <v>26859.8</v>
      </c>
      <c r="J19" s="18">
        <v>5246.7548999499995</v>
      </c>
      <c r="K19" s="18">
        <v>5253.681707340001</v>
      </c>
      <c r="L19" s="18">
        <v>17697.934284009993</v>
      </c>
      <c r="M19" s="18">
        <f t="shared" si="2"/>
        <v>28198.370891299994</v>
      </c>
      <c r="N19" s="17">
        <v>8154.60434324</v>
      </c>
      <c r="O19" s="17">
        <v>4892.080855459999</v>
      </c>
      <c r="P19" s="17">
        <v>16424.93923252</v>
      </c>
      <c r="Q19" s="18">
        <f t="shared" si="3"/>
        <v>29471.62443122</v>
      </c>
    </row>
    <row r="20" spans="1:17" ht="12.75">
      <c r="A20" s="11" t="s">
        <v>16</v>
      </c>
      <c r="B20" s="12">
        <v>7268.3</v>
      </c>
      <c r="C20" s="12">
        <v>9934.3</v>
      </c>
      <c r="D20" s="12">
        <v>8902.16</v>
      </c>
      <c r="E20" s="12">
        <f t="shared" si="0"/>
        <v>26104.76</v>
      </c>
      <c r="F20" s="12">
        <v>9271</v>
      </c>
      <c r="G20" s="12">
        <v>8905.7</v>
      </c>
      <c r="H20" s="12">
        <v>11503.1</v>
      </c>
      <c r="I20" s="13">
        <f t="shared" si="1"/>
        <v>29679.800000000003</v>
      </c>
      <c r="J20" s="13">
        <v>9903.954210549999</v>
      </c>
      <c r="K20" s="13">
        <v>10380.243910629999</v>
      </c>
      <c r="L20" s="13">
        <v>10244.19319877</v>
      </c>
      <c r="M20" s="13">
        <f t="shared" si="2"/>
        <v>30528.39131995</v>
      </c>
      <c r="N20" s="12">
        <v>10358.751013090001</v>
      </c>
      <c r="O20" s="12">
        <v>11686.628452930001</v>
      </c>
      <c r="P20" s="12">
        <v>11865.14464807</v>
      </c>
      <c r="Q20" s="13">
        <f t="shared" si="3"/>
        <v>33910.52411409</v>
      </c>
    </row>
    <row r="21" spans="1:17" ht="12.75">
      <c r="A21" s="11" t="s">
        <v>17</v>
      </c>
      <c r="B21" s="12">
        <v>1952.5</v>
      </c>
      <c r="C21" s="12">
        <v>1738.2</v>
      </c>
      <c r="D21" s="12">
        <v>1559.97</v>
      </c>
      <c r="E21" s="12">
        <f t="shared" si="0"/>
        <v>5250.67</v>
      </c>
      <c r="F21" s="12">
        <v>1725</v>
      </c>
      <c r="G21" s="12">
        <v>1760.7</v>
      </c>
      <c r="H21" s="12">
        <v>1822.9</v>
      </c>
      <c r="I21" s="13">
        <f t="shared" si="1"/>
        <v>5308.6</v>
      </c>
      <c r="J21" s="13">
        <v>1600.97059869</v>
      </c>
      <c r="K21" s="13">
        <v>1793.3731641699999</v>
      </c>
      <c r="L21" s="13">
        <v>1908.75678267</v>
      </c>
      <c r="M21" s="13">
        <f t="shared" si="2"/>
        <v>5303.10054553</v>
      </c>
      <c r="N21" s="12">
        <v>1524.5360584199998</v>
      </c>
      <c r="O21" s="12">
        <v>2107.1883932299997</v>
      </c>
      <c r="P21" s="12">
        <v>1778.59036059</v>
      </c>
      <c r="Q21" s="13">
        <f t="shared" si="3"/>
        <v>5410.31481224</v>
      </c>
    </row>
    <row r="22" spans="1:17" ht="12.75">
      <c r="A22" s="19" t="s">
        <v>15</v>
      </c>
      <c r="B22" s="17">
        <v>9220.8</v>
      </c>
      <c r="C22" s="17">
        <v>11672.5</v>
      </c>
      <c r="D22" s="17">
        <v>10462.13</v>
      </c>
      <c r="E22" s="17">
        <f t="shared" si="0"/>
        <v>31355.43</v>
      </c>
      <c r="F22" s="17">
        <v>10996</v>
      </c>
      <c r="G22" s="17">
        <v>10666.4</v>
      </c>
      <c r="H22" s="17">
        <v>13326</v>
      </c>
      <c r="I22" s="18">
        <f t="shared" si="1"/>
        <v>34988.4</v>
      </c>
      <c r="J22" s="18">
        <v>11504.92480924</v>
      </c>
      <c r="K22" s="18">
        <v>12173.617074799999</v>
      </c>
      <c r="L22" s="18">
        <v>12152.94998144</v>
      </c>
      <c r="M22" s="18">
        <f t="shared" si="2"/>
        <v>35831.49186548</v>
      </c>
      <c r="N22" s="17">
        <v>11883.28707151</v>
      </c>
      <c r="O22" s="17">
        <v>13793.81684616</v>
      </c>
      <c r="P22" s="17">
        <v>13643.73500866</v>
      </c>
      <c r="Q22" s="18">
        <f t="shared" si="3"/>
        <v>39320.83892633</v>
      </c>
    </row>
    <row r="23" spans="1:17" ht="12.75">
      <c r="A23" s="3" t="s">
        <v>136</v>
      </c>
      <c r="B23" s="17">
        <v>14949.2</v>
      </c>
      <c r="C23" s="17">
        <v>18097.1</v>
      </c>
      <c r="D23" s="17">
        <v>24067.97</v>
      </c>
      <c r="E23" s="17">
        <f t="shared" si="0"/>
        <v>57114.270000000004</v>
      </c>
      <c r="F23" s="17">
        <v>16268.1</v>
      </c>
      <c r="G23" s="17">
        <v>15572</v>
      </c>
      <c r="H23" s="17">
        <v>30008.1</v>
      </c>
      <c r="I23" s="18">
        <f t="shared" si="1"/>
        <v>61848.2</v>
      </c>
      <c r="J23" s="18">
        <v>16751.67970919</v>
      </c>
      <c r="K23" s="18">
        <v>17427.29878214</v>
      </c>
      <c r="L23" s="18">
        <v>29850.884265449993</v>
      </c>
      <c r="M23" s="18">
        <f t="shared" si="2"/>
        <v>64029.862756779985</v>
      </c>
      <c r="N23" s="17">
        <v>20037.89141475</v>
      </c>
      <c r="O23" s="17">
        <v>18685.89770162</v>
      </c>
      <c r="P23" s="17">
        <v>30068.67424118</v>
      </c>
      <c r="Q23" s="18">
        <f t="shared" si="3"/>
        <v>68792.46335755</v>
      </c>
    </row>
    <row r="24" spans="1:17" ht="12.75">
      <c r="A24" s="11" t="s">
        <v>19</v>
      </c>
      <c r="B24" s="12">
        <v>1135.8</v>
      </c>
      <c r="C24" s="12">
        <v>1135.8</v>
      </c>
      <c r="D24" s="12">
        <v>5424.96</v>
      </c>
      <c r="E24" s="12">
        <f t="shared" si="0"/>
        <v>7696.5599999999995</v>
      </c>
      <c r="F24" s="12">
        <v>1135.8</v>
      </c>
      <c r="G24" s="12">
        <v>2001</v>
      </c>
      <c r="H24" s="12">
        <v>1135.8</v>
      </c>
      <c r="I24" s="13">
        <f t="shared" si="1"/>
        <v>4272.6</v>
      </c>
      <c r="J24" s="13">
        <v>1135.8</v>
      </c>
      <c r="K24" s="13">
        <v>1135.8</v>
      </c>
      <c r="L24" s="13">
        <v>1135.8</v>
      </c>
      <c r="M24" s="13">
        <f t="shared" si="2"/>
        <v>3407.3999999999996</v>
      </c>
      <c r="N24" s="12">
        <v>1135.8</v>
      </c>
      <c r="O24" s="12">
        <v>1135.8</v>
      </c>
      <c r="P24" s="12">
        <v>1135.8</v>
      </c>
      <c r="Q24" s="13">
        <f t="shared" si="3"/>
        <v>3407.3999999999996</v>
      </c>
    </row>
    <row r="25" spans="1:17" ht="12.75">
      <c r="A25" s="3" t="s">
        <v>137</v>
      </c>
      <c r="B25" s="17">
        <v>13813.4</v>
      </c>
      <c r="C25" s="17">
        <v>16961.3</v>
      </c>
      <c r="D25" s="17">
        <v>18643.01</v>
      </c>
      <c r="E25" s="17">
        <f t="shared" si="0"/>
        <v>49417.70999999999</v>
      </c>
      <c r="F25" s="17">
        <v>15132.3</v>
      </c>
      <c r="G25" s="17">
        <v>13571</v>
      </c>
      <c r="H25" s="17">
        <v>28872.3</v>
      </c>
      <c r="I25" s="18">
        <f t="shared" si="1"/>
        <v>57575.6</v>
      </c>
      <c r="J25" s="18">
        <v>15615.879709190001</v>
      </c>
      <c r="K25" s="18">
        <v>16291.49878214</v>
      </c>
      <c r="L25" s="18">
        <v>28715.084265449994</v>
      </c>
      <c r="M25" s="18">
        <f t="shared" si="2"/>
        <v>60622.46275677999</v>
      </c>
      <c r="N25" s="17">
        <v>18902.09141475</v>
      </c>
      <c r="O25" s="17">
        <v>17550.09770162</v>
      </c>
      <c r="P25" s="17">
        <v>28932.87424118</v>
      </c>
      <c r="Q25" s="18">
        <f t="shared" si="3"/>
        <v>65385.06335755001</v>
      </c>
    </row>
    <row r="26" spans="9:13" ht="12.75">
      <c r="I26" s="6"/>
      <c r="J26" s="6"/>
      <c r="K26" s="6"/>
      <c r="L26" s="6"/>
      <c r="M26" s="6"/>
    </row>
    <row r="27" spans="9:13" ht="12.75">
      <c r="I27" s="6"/>
      <c r="J27" s="6"/>
      <c r="K27" s="6"/>
      <c r="L27" s="6"/>
      <c r="M27" s="6"/>
    </row>
    <row r="28" spans="1:17" ht="15.75">
      <c r="A28" s="25" t="s">
        <v>114</v>
      </c>
      <c r="I28" s="6"/>
      <c r="J28" s="6"/>
      <c r="K28" s="6"/>
      <c r="L28" s="6"/>
      <c r="M28" s="6"/>
      <c r="Q28" s="38" t="s">
        <v>140</v>
      </c>
    </row>
    <row r="29" spans="1:17" ht="12.75">
      <c r="A29" s="36" t="s">
        <v>113</v>
      </c>
      <c r="B29" s="34" t="s">
        <v>126</v>
      </c>
      <c r="C29" s="34"/>
      <c r="D29" s="34"/>
      <c r="E29" s="34"/>
      <c r="F29" s="34" t="s">
        <v>127</v>
      </c>
      <c r="G29" s="34"/>
      <c r="H29" s="34"/>
      <c r="I29" s="34"/>
      <c r="J29" s="34" t="s">
        <v>128</v>
      </c>
      <c r="K29" s="34"/>
      <c r="L29" s="34"/>
      <c r="M29" s="34"/>
      <c r="N29" s="34" t="s">
        <v>129</v>
      </c>
      <c r="O29" s="34"/>
      <c r="P29" s="34"/>
      <c r="Q29" s="34"/>
    </row>
    <row r="30" spans="1:17" ht="12.75">
      <c r="A30" s="36"/>
      <c r="B30" s="8" t="s">
        <v>102</v>
      </c>
      <c r="C30" s="8" t="s">
        <v>106</v>
      </c>
      <c r="D30" s="8" t="s">
        <v>107</v>
      </c>
      <c r="E30" s="8" t="s">
        <v>108</v>
      </c>
      <c r="F30" s="8" t="s">
        <v>120</v>
      </c>
      <c r="G30" s="8" t="s">
        <v>121</v>
      </c>
      <c r="H30" s="8" t="s">
        <v>122</v>
      </c>
      <c r="I30" s="8" t="s">
        <v>108</v>
      </c>
      <c r="J30" s="8" t="s">
        <v>123</v>
      </c>
      <c r="K30" s="8" t="s">
        <v>124</v>
      </c>
      <c r="L30" s="8" t="s">
        <v>125</v>
      </c>
      <c r="M30" s="8" t="s">
        <v>108</v>
      </c>
      <c r="N30" s="8" t="s">
        <v>130</v>
      </c>
      <c r="O30" s="8" t="s">
        <v>131</v>
      </c>
      <c r="P30" s="8" t="s">
        <v>132</v>
      </c>
      <c r="Q30" s="8" t="s">
        <v>108</v>
      </c>
    </row>
    <row r="31" spans="1:17" ht="12.75">
      <c r="A31" s="9" t="s">
        <v>44</v>
      </c>
      <c r="B31" s="10"/>
      <c r="C31" s="10"/>
      <c r="D31" s="10"/>
      <c r="E31" s="10"/>
      <c r="F31" s="10"/>
      <c r="G31" s="10"/>
      <c r="H31" s="10"/>
      <c r="I31" s="10"/>
      <c r="J31" s="23"/>
      <c r="K31" s="23"/>
      <c r="L31" s="23"/>
      <c r="M31" s="23"/>
      <c r="N31" s="23"/>
      <c r="O31" s="23"/>
      <c r="P31" s="23"/>
      <c r="Q31" s="23"/>
    </row>
    <row r="32" spans="1:17" ht="12.75">
      <c r="A32" s="11" t="s">
        <v>45</v>
      </c>
      <c r="B32" s="12">
        <v>0</v>
      </c>
      <c r="C32" s="12"/>
      <c r="D32" s="12"/>
      <c r="E32" s="12">
        <f aca="true" t="shared" si="4" ref="E32:E64">SUM(B32:D32)</f>
        <v>0</v>
      </c>
      <c r="F32" s="12"/>
      <c r="G32" s="12"/>
      <c r="H32" s="12"/>
      <c r="I32" s="13"/>
      <c r="J32" s="13">
        <v>0</v>
      </c>
      <c r="K32" s="13"/>
      <c r="L32" s="13">
        <v>0</v>
      </c>
      <c r="M32" s="26"/>
      <c r="N32" s="12">
        <v>0</v>
      </c>
      <c r="O32" s="12">
        <v>0</v>
      </c>
      <c r="P32" s="12">
        <v>22.4475</v>
      </c>
      <c r="Q32" s="29"/>
    </row>
    <row r="33" spans="1:17" ht="12.75">
      <c r="A33" s="11" t="s">
        <v>46</v>
      </c>
      <c r="B33" s="12">
        <v>0.1</v>
      </c>
      <c r="C33" s="12">
        <v>3.1</v>
      </c>
      <c r="D33" s="12">
        <v>138.52</v>
      </c>
      <c r="E33" s="12">
        <f t="shared" si="4"/>
        <v>141.72</v>
      </c>
      <c r="F33" s="12">
        <v>7</v>
      </c>
      <c r="G33" s="12"/>
      <c r="H33" s="12"/>
      <c r="I33" s="13">
        <f t="shared" si="1"/>
        <v>7</v>
      </c>
      <c r="J33" s="13">
        <v>4.137756</v>
      </c>
      <c r="K33" s="13">
        <v>0</v>
      </c>
      <c r="L33" s="13">
        <v>2.676912</v>
      </c>
      <c r="M33" s="26">
        <f aca="true" t="shared" si="5" ref="M33:M40">SUM(J33:L33)</f>
        <v>6.814668000000001</v>
      </c>
      <c r="N33" s="12">
        <v>0</v>
      </c>
      <c r="O33" s="12">
        <v>34.867475</v>
      </c>
      <c r="P33" s="12">
        <v>37.41151</v>
      </c>
      <c r="Q33" s="29">
        <f aca="true" t="shared" si="6" ref="Q33:Q40">SUM(N33:P33)</f>
        <v>72.278985</v>
      </c>
    </row>
    <row r="34" spans="1:17" ht="12.75">
      <c r="A34" s="11" t="s">
        <v>47</v>
      </c>
      <c r="B34" s="12">
        <v>2.8</v>
      </c>
      <c r="C34" s="12">
        <v>6.5</v>
      </c>
      <c r="D34" s="12">
        <v>5.09</v>
      </c>
      <c r="E34" s="12">
        <f t="shared" si="4"/>
        <v>14.39</v>
      </c>
      <c r="F34" s="12">
        <v>0</v>
      </c>
      <c r="G34" s="12">
        <v>5.5</v>
      </c>
      <c r="H34" s="12">
        <v>6.4</v>
      </c>
      <c r="I34" s="13">
        <f t="shared" si="1"/>
        <v>11.9</v>
      </c>
      <c r="J34" s="13">
        <v>0.182367</v>
      </c>
      <c r="K34" s="13">
        <v>14.87235</v>
      </c>
      <c r="L34" s="13">
        <v>6.148134</v>
      </c>
      <c r="M34" s="26">
        <f t="shared" si="5"/>
        <v>21.202851</v>
      </c>
      <c r="N34" s="12">
        <v>0.522115</v>
      </c>
      <c r="O34" s="12">
        <v>5.022936</v>
      </c>
      <c r="P34" s="12">
        <v>3.512584</v>
      </c>
      <c r="Q34" s="29">
        <f t="shared" si="6"/>
        <v>9.057635</v>
      </c>
    </row>
    <row r="35" spans="1:17" ht="12.75">
      <c r="A35" s="11" t="s">
        <v>48</v>
      </c>
      <c r="B35" s="12">
        <v>30.3</v>
      </c>
      <c r="C35" s="12">
        <v>2.3</v>
      </c>
      <c r="D35" s="12">
        <v>25.04</v>
      </c>
      <c r="E35" s="12">
        <f t="shared" si="4"/>
        <v>57.64</v>
      </c>
      <c r="F35" s="12">
        <v>48.6</v>
      </c>
      <c r="G35" s="12">
        <v>58</v>
      </c>
      <c r="H35" s="12">
        <v>72.3</v>
      </c>
      <c r="I35" s="13">
        <f t="shared" si="1"/>
        <v>178.89999999999998</v>
      </c>
      <c r="J35" s="13">
        <v>69.77234</v>
      </c>
      <c r="K35" s="13">
        <v>85.45106914</v>
      </c>
      <c r="L35" s="13">
        <v>42.332396</v>
      </c>
      <c r="M35" s="26">
        <f t="shared" si="5"/>
        <v>197.55580514000002</v>
      </c>
      <c r="N35" s="12">
        <v>2.883306</v>
      </c>
      <c r="O35" s="12">
        <v>163.691548</v>
      </c>
      <c r="P35" s="12">
        <v>100.172666</v>
      </c>
      <c r="Q35" s="29">
        <f t="shared" si="6"/>
        <v>266.74752</v>
      </c>
    </row>
    <row r="36" spans="1:17" ht="12.75">
      <c r="A36" s="11" t="s">
        <v>49</v>
      </c>
      <c r="B36" s="12">
        <v>0</v>
      </c>
      <c r="C36" s="12"/>
      <c r="D36" s="12">
        <v>0.8</v>
      </c>
      <c r="E36" s="12">
        <f t="shared" si="4"/>
        <v>0.8</v>
      </c>
      <c r="F36" s="12"/>
      <c r="G36" s="12"/>
      <c r="H36" s="12">
        <v>12.2</v>
      </c>
      <c r="I36" s="13">
        <f t="shared" si="1"/>
        <v>12.2</v>
      </c>
      <c r="J36" s="13">
        <v>0</v>
      </c>
      <c r="K36" s="13">
        <v>0.106</v>
      </c>
      <c r="L36" s="13">
        <v>0.11345</v>
      </c>
      <c r="M36" s="26">
        <f t="shared" si="5"/>
        <v>0.21944999999999998</v>
      </c>
      <c r="N36" s="12">
        <v>0</v>
      </c>
      <c r="O36" s="12">
        <v>0</v>
      </c>
      <c r="P36" s="12">
        <v>0</v>
      </c>
      <c r="Q36" s="29">
        <f t="shared" si="6"/>
        <v>0</v>
      </c>
    </row>
    <row r="37" spans="1:17" ht="12.75">
      <c r="A37" s="11" t="s">
        <v>50</v>
      </c>
      <c r="B37" s="12">
        <v>3.8</v>
      </c>
      <c r="C37" s="12">
        <v>4.6</v>
      </c>
      <c r="D37" s="12">
        <v>2.8</v>
      </c>
      <c r="E37" s="12">
        <f t="shared" si="4"/>
        <v>11.2</v>
      </c>
      <c r="F37" s="12">
        <v>4.1</v>
      </c>
      <c r="G37" s="12">
        <v>0.3</v>
      </c>
      <c r="H37" s="12">
        <v>8.7</v>
      </c>
      <c r="I37" s="13">
        <f t="shared" si="1"/>
        <v>13.099999999999998</v>
      </c>
      <c r="J37" s="13">
        <v>4.945773</v>
      </c>
      <c r="K37" s="13">
        <v>0.247826</v>
      </c>
      <c r="L37" s="13">
        <v>0.398331</v>
      </c>
      <c r="M37" s="26">
        <f t="shared" si="5"/>
        <v>5.59193</v>
      </c>
      <c r="N37" s="12">
        <v>17.9247081</v>
      </c>
      <c r="O37" s="12">
        <v>2.381715</v>
      </c>
      <c r="P37" s="12">
        <v>0.321363</v>
      </c>
      <c r="Q37" s="29">
        <f t="shared" si="6"/>
        <v>20.6277861</v>
      </c>
    </row>
    <row r="38" spans="1:17" ht="12.75">
      <c r="A38" s="11" t="s">
        <v>51</v>
      </c>
      <c r="B38" s="12">
        <v>0</v>
      </c>
      <c r="C38" s="12"/>
      <c r="D38" s="12"/>
      <c r="E38" s="12">
        <f t="shared" si="4"/>
        <v>0</v>
      </c>
      <c r="F38" s="12"/>
      <c r="G38" s="12"/>
      <c r="H38" s="12"/>
      <c r="I38" s="13">
        <f t="shared" si="1"/>
        <v>0</v>
      </c>
      <c r="J38" s="13">
        <v>0</v>
      </c>
      <c r="K38" s="13">
        <v>0</v>
      </c>
      <c r="L38" s="13">
        <v>0</v>
      </c>
      <c r="M38" s="26">
        <f t="shared" si="5"/>
        <v>0</v>
      </c>
      <c r="N38" s="12">
        <v>0</v>
      </c>
      <c r="O38" s="12">
        <v>0</v>
      </c>
      <c r="P38" s="12">
        <v>0</v>
      </c>
      <c r="Q38" s="29">
        <f t="shared" si="6"/>
        <v>0</v>
      </c>
    </row>
    <row r="39" spans="1:17" ht="12.75">
      <c r="A39" s="11" t="s">
        <v>52</v>
      </c>
      <c r="B39" s="12">
        <v>7.9</v>
      </c>
      <c r="C39" s="12">
        <v>59.6</v>
      </c>
      <c r="D39" s="12">
        <v>0.7</v>
      </c>
      <c r="E39" s="12">
        <f t="shared" si="4"/>
        <v>68.2</v>
      </c>
      <c r="F39" s="12">
        <v>64.8</v>
      </c>
      <c r="G39" s="12">
        <v>106.5</v>
      </c>
      <c r="H39" s="12">
        <v>53.6</v>
      </c>
      <c r="I39" s="13">
        <f t="shared" si="1"/>
        <v>224.9</v>
      </c>
      <c r="J39" s="13">
        <v>32.930976</v>
      </c>
      <c r="K39" s="13">
        <v>38.000310690000006</v>
      </c>
      <c r="L39" s="13">
        <v>59.945838</v>
      </c>
      <c r="M39" s="26">
        <f t="shared" si="5"/>
        <v>130.87712469000002</v>
      </c>
      <c r="N39" s="12">
        <v>61.46264729</v>
      </c>
      <c r="O39" s="12">
        <v>0.598612</v>
      </c>
      <c r="P39" s="12">
        <v>0.683109</v>
      </c>
      <c r="Q39" s="29">
        <f t="shared" si="6"/>
        <v>62.744368290000004</v>
      </c>
    </row>
    <row r="40" spans="1:17" ht="12.75">
      <c r="A40" s="19" t="s">
        <v>53</v>
      </c>
      <c r="B40" s="17">
        <v>44.9</v>
      </c>
      <c r="C40" s="17">
        <v>76.1</v>
      </c>
      <c r="D40" s="17">
        <v>172.95</v>
      </c>
      <c r="E40" s="17">
        <f t="shared" si="4"/>
        <v>293.95</v>
      </c>
      <c r="F40" s="17">
        <v>124.5</v>
      </c>
      <c r="G40" s="17">
        <v>170.3</v>
      </c>
      <c r="H40" s="17">
        <v>153.2</v>
      </c>
      <c r="I40" s="18">
        <f t="shared" si="1"/>
        <v>448</v>
      </c>
      <c r="J40" s="18">
        <v>111.969212</v>
      </c>
      <c r="K40" s="18">
        <v>138.67755583000002</v>
      </c>
      <c r="L40" s="18">
        <v>111.615061</v>
      </c>
      <c r="M40" s="27">
        <f t="shared" si="5"/>
        <v>362.26182883</v>
      </c>
      <c r="N40" s="17">
        <v>82.79277639</v>
      </c>
      <c r="O40" s="17">
        <v>206.56228600000003</v>
      </c>
      <c r="P40" s="17">
        <v>164.548732</v>
      </c>
      <c r="Q40" s="30">
        <f t="shared" si="6"/>
        <v>453.90379439000003</v>
      </c>
    </row>
    <row r="41" spans="1:17" ht="12.75">
      <c r="A41" s="9" t="s">
        <v>54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28"/>
      <c r="N41" s="10"/>
      <c r="O41" s="10"/>
      <c r="P41" s="10"/>
      <c r="Q41" s="31"/>
    </row>
    <row r="42" spans="1:17" ht="12.75">
      <c r="A42" s="11" t="s">
        <v>55</v>
      </c>
      <c r="B42" s="12">
        <v>266.6</v>
      </c>
      <c r="C42" s="12">
        <v>243.3</v>
      </c>
      <c r="D42" s="12">
        <v>101.85</v>
      </c>
      <c r="E42" s="12">
        <f t="shared" si="4"/>
        <v>611.75</v>
      </c>
      <c r="F42" s="12">
        <v>85.9</v>
      </c>
      <c r="G42" s="12">
        <v>109.1</v>
      </c>
      <c r="H42" s="12">
        <v>83.4</v>
      </c>
      <c r="I42" s="13">
        <f t="shared" si="1"/>
        <v>278.4</v>
      </c>
      <c r="J42" s="13">
        <v>36.8338</v>
      </c>
      <c r="K42" s="13">
        <v>355.46441991999995</v>
      </c>
      <c r="L42" s="13">
        <v>44.885274630000005</v>
      </c>
      <c r="M42" s="26">
        <f aca="true" t="shared" si="7" ref="M42:M64">SUM(J42:L42)</f>
        <v>437.18349455</v>
      </c>
      <c r="N42" s="12">
        <v>48.11673724</v>
      </c>
      <c r="O42" s="12">
        <v>153.91419718</v>
      </c>
      <c r="P42" s="12">
        <v>86.45866115000001</v>
      </c>
      <c r="Q42" s="29">
        <f aca="true" t="shared" si="8" ref="Q42:Q64">SUM(N42:P42)</f>
        <v>288.48959557</v>
      </c>
    </row>
    <row r="43" spans="1:17" ht="12.75">
      <c r="A43" s="11" t="s">
        <v>45</v>
      </c>
      <c r="B43" s="12">
        <v>0</v>
      </c>
      <c r="C43" s="12">
        <v>0.4</v>
      </c>
      <c r="D43" s="12">
        <v>0.4</v>
      </c>
      <c r="E43" s="12">
        <f t="shared" si="4"/>
        <v>0.8</v>
      </c>
      <c r="F43" s="12">
        <v>0.4</v>
      </c>
      <c r="G43" s="12">
        <v>0.2</v>
      </c>
      <c r="H43" s="12">
        <v>0.3</v>
      </c>
      <c r="I43" s="13">
        <f t="shared" si="1"/>
        <v>0.9000000000000001</v>
      </c>
      <c r="J43" s="13">
        <v>0.999251</v>
      </c>
      <c r="K43" s="13">
        <v>4.57311167</v>
      </c>
      <c r="L43" s="13">
        <v>0.232359</v>
      </c>
      <c r="M43" s="26">
        <f t="shared" si="7"/>
        <v>5.80472167</v>
      </c>
      <c r="N43" s="12">
        <v>0.42796</v>
      </c>
      <c r="O43" s="12">
        <v>3.21020789</v>
      </c>
      <c r="P43" s="12">
        <v>0.392171</v>
      </c>
      <c r="Q43" s="29">
        <f t="shared" si="8"/>
        <v>4.03033889</v>
      </c>
    </row>
    <row r="44" spans="1:17" ht="12.75">
      <c r="A44" s="11" t="s">
        <v>46</v>
      </c>
      <c r="B44" s="12">
        <v>0.3</v>
      </c>
      <c r="C44" s="12">
        <v>3.4</v>
      </c>
      <c r="D44" s="12">
        <v>11.76</v>
      </c>
      <c r="E44" s="12">
        <f t="shared" si="4"/>
        <v>15.459999999999999</v>
      </c>
      <c r="F44" s="12">
        <v>35.6</v>
      </c>
      <c r="G44" s="12">
        <v>21.1</v>
      </c>
      <c r="H44" s="12">
        <v>48.5</v>
      </c>
      <c r="I44" s="13">
        <f t="shared" si="1"/>
        <v>105.2</v>
      </c>
      <c r="J44" s="13">
        <v>17.81289178</v>
      </c>
      <c r="K44" s="13">
        <v>25.2073002</v>
      </c>
      <c r="L44" s="13">
        <v>1.9272966</v>
      </c>
      <c r="M44" s="26">
        <f t="shared" si="7"/>
        <v>44.94748858</v>
      </c>
      <c r="N44" s="12">
        <v>0.130715</v>
      </c>
      <c r="O44" s="12">
        <v>32.544256</v>
      </c>
      <c r="P44" s="12">
        <v>15.0815</v>
      </c>
      <c r="Q44" s="29">
        <f t="shared" si="8"/>
        <v>47.756471</v>
      </c>
    </row>
    <row r="45" spans="1:17" ht="12.75">
      <c r="A45" s="11" t="s">
        <v>56</v>
      </c>
      <c r="B45" s="12">
        <v>61</v>
      </c>
      <c r="C45" s="12">
        <v>77.6</v>
      </c>
      <c r="D45" s="12">
        <v>88.04</v>
      </c>
      <c r="E45" s="12">
        <f t="shared" si="4"/>
        <v>226.64</v>
      </c>
      <c r="F45" s="12">
        <v>59</v>
      </c>
      <c r="G45" s="12">
        <v>50.4</v>
      </c>
      <c r="H45" s="12">
        <v>38.8</v>
      </c>
      <c r="I45" s="13">
        <f t="shared" si="1"/>
        <v>148.2</v>
      </c>
      <c r="J45" s="13">
        <v>48.92545304</v>
      </c>
      <c r="K45" s="13">
        <v>37.365187</v>
      </c>
      <c r="L45" s="13">
        <v>38.859060899999996</v>
      </c>
      <c r="M45" s="26">
        <f t="shared" si="7"/>
        <v>125.14970094</v>
      </c>
      <c r="N45" s="12">
        <v>78.481707</v>
      </c>
      <c r="O45" s="12">
        <v>54.658283</v>
      </c>
      <c r="P45" s="12">
        <v>71.961444</v>
      </c>
      <c r="Q45" s="29">
        <f t="shared" si="8"/>
        <v>205.101434</v>
      </c>
    </row>
    <row r="46" spans="1:17" ht="12.75">
      <c r="A46" s="11" t="s">
        <v>47</v>
      </c>
      <c r="B46" s="12">
        <v>7.9</v>
      </c>
      <c r="C46" s="12">
        <v>5.9</v>
      </c>
      <c r="D46" s="12">
        <v>11.59</v>
      </c>
      <c r="E46" s="12">
        <f t="shared" si="4"/>
        <v>25.39</v>
      </c>
      <c r="F46" s="12">
        <v>5.1</v>
      </c>
      <c r="G46" s="12">
        <v>4.8</v>
      </c>
      <c r="H46" s="12">
        <v>3.9</v>
      </c>
      <c r="I46" s="13">
        <f t="shared" si="1"/>
        <v>13.799999999999999</v>
      </c>
      <c r="J46" s="13">
        <v>0.035</v>
      </c>
      <c r="K46" s="13">
        <v>0.478672</v>
      </c>
      <c r="L46" s="13">
        <v>3.522059</v>
      </c>
      <c r="M46" s="26">
        <f t="shared" si="7"/>
        <v>4.035731</v>
      </c>
      <c r="N46" s="12">
        <v>22.814829800000002</v>
      </c>
      <c r="O46" s="12">
        <v>7.636301</v>
      </c>
      <c r="P46" s="12">
        <v>7.623849</v>
      </c>
      <c r="Q46" s="29">
        <f t="shared" si="8"/>
        <v>38.0749798</v>
      </c>
    </row>
    <row r="47" spans="1:17" ht="12.75">
      <c r="A47" s="11" t="s">
        <v>57</v>
      </c>
      <c r="B47" s="12">
        <v>18.8</v>
      </c>
      <c r="C47" s="12">
        <v>0.1</v>
      </c>
      <c r="D47" s="12">
        <v>1.01</v>
      </c>
      <c r="E47" s="12">
        <f t="shared" si="4"/>
        <v>19.910000000000004</v>
      </c>
      <c r="F47" s="12"/>
      <c r="G47" s="12">
        <v>1.21</v>
      </c>
      <c r="H47" s="12">
        <v>17.2</v>
      </c>
      <c r="I47" s="13">
        <f t="shared" si="1"/>
        <v>18.41</v>
      </c>
      <c r="J47" s="13">
        <v>0.309303</v>
      </c>
      <c r="K47" s="13">
        <v>2.630603</v>
      </c>
      <c r="L47" s="13">
        <v>19.371016</v>
      </c>
      <c r="M47" s="26">
        <f t="shared" si="7"/>
        <v>22.310922</v>
      </c>
      <c r="N47" s="12">
        <v>5.189332</v>
      </c>
      <c r="O47" s="12">
        <v>8.450003</v>
      </c>
      <c r="P47" s="12">
        <v>13.221701</v>
      </c>
      <c r="Q47" s="29">
        <f t="shared" si="8"/>
        <v>26.861036</v>
      </c>
    </row>
    <row r="48" spans="1:17" ht="12.75">
      <c r="A48" s="11" t="s">
        <v>48</v>
      </c>
      <c r="B48" s="12">
        <v>23.5</v>
      </c>
      <c r="C48" s="12"/>
      <c r="D48" s="12">
        <v>31.11</v>
      </c>
      <c r="E48" s="12">
        <f t="shared" si="4"/>
        <v>54.61</v>
      </c>
      <c r="F48" s="12"/>
      <c r="G48" s="12">
        <v>60.9</v>
      </c>
      <c r="H48" s="12">
        <v>10.4</v>
      </c>
      <c r="I48" s="13">
        <f t="shared" si="1"/>
        <v>71.3</v>
      </c>
      <c r="J48" s="13">
        <v>42.66804904</v>
      </c>
      <c r="K48" s="13">
        <v>22.059685</v>
      </c>
      <c r="L48" s="13">
        <v>6.375132</v>
      </c>
      <c r="M48" s="26">
        <f t="shared" si="7"/>
        <v>71.10286604</v>
      </c>
      <c r="N48" s="12">
        <v>17.010193</v>
      </c>
      <c r="O48" s="12">
        <v>25.195053969999996</v>
      </c>
      <c r="P48" s="12">
        <v>7.101915</v>
      </c>
      <c r="Q48" s="29">
        <f t="shared" si="8"/>
        <v>49.307161969999996</v>
      </c>
    </row>
    <row r="49" spans="1:17" ht="12.75">
      <c r="A49" s="11" t="s">
        <v>58</v>
      </c>
      <c r="B49" s="12">
        <v>26.6</v>
      </c>
      <c r="C49" s="12">
        <v>1.8</v>
      </c>
      <c r="D49" s="12">
        <v>1.3</v>
      </c>
      <c r="E49" s="12">
        <f t="shared" si="4"/>
        <v>29.700000000000003</v>
      </c>
      <c r="F49" s="12">
        <v>3.3</v>
      </c>
      <c r="G49" s="12">
        <v>0.6</v>
      </c>
      <c r="H49" s="12">
        <v>0.2</v>
      </c>
      <c r="I49" s="13">
        <f t="shared" si="1"/>
        <v>4.1</v>
      </c>
      <c r="J49" s="13">
        <v>1.866155</v>
      </c>
      <c r="K49" s="13">
        <v>0.766937</v>
      </c>
      <c r="L49" s="13">
        <v>2.610201</v>
      </c>
      <c r="M49" s="26">
        <f t="shared" si="7"/>
        <v>5.2432929999999995</v>
      </c>
      <c r="N49" s="12">
        <v>2.959869</v>
      </c>
      <c r="O49" s="12">
        <v>0.664282</v>
      </c>
      <c r="P49" s="12">
        <v>0.578332</v>
      </c>
      <c r="Q49" s="29">
        <f t="shared" si="8"/>
        <v>4.202483</v>
      </c>
    </row>
    <row r="50" spans="1:17" ht="12.75">
      <c r="A50" s="11" t="s">
        <v>59</v>
      </c>
      <c r="B50" s="12">
        <v>7543.8</v>
      </c>
      <c r="C50" s="12">
        <v>8799.2</v>
      </c>
      <c r="D50" s="12">
        <v>7966.24</v>
      </c>
      <c r="E50" s="12">
        <f t="shared" si="4"/>
        <v>24309.239999999998</v>
      </c>
      <c r="F50" s="12">
        <v>7959.6</v>
      </c>
      <c r="G50" s="12">
        <v>8024.8</v>
      </c>
      <c r="H50" s="12">
        <v>7729.6</v>
      </c>
      <c r="I50" s="13">
        <f t="shared" si="1"/>
        <v>23714</v>
      </c>
      <c r="J50" s="13">
        <v>7369.723718749998</v>
      </c>
      <c r="K50" s="13">
        <v>8878.788622450003</v>
      </c>
      <c r="L50" s="13">
        <v>8860.542323599997</v>
      </c>
      <c r="M50" s="26">
        <f t="shared" si="7"/>
        <v>25109.054664799998</v>
      </c>
      <c r="N50" s="12">
        <v>7716.928889679999</v>
      </c>
      <c r="O50" s="12">
        <v>9267.326020339999</v>
      </c>
      <c r="P50" s="12">
        <v>9245.832610240002</v>
      </c>
      <c r="Q50" s="29">
        <f t="shared" si="8"/>
        <v>26230.08752026</v>
      </c>
    </row>
    <row r="51" spans="1:17" ht="12.75">
      <c r="A51" s="19" t="s">
        <v>53</v>
      </c>
      <c r="B51" s="17">
        <v>7948.5</v>
      </c>
      <c r="C51" s="17">
        <v>9131.7</v>
      </c>
      <c r="D51" s="17">
        <v>8213.3</v>
      </c>
      <c r="E51" s="17">
        <f t="shared" si="4"/>
        <v>25293.5</v>
      </c>
      <c r="F51" s="17">
        <v>8148.9</v>
      </c>
      <c r="G51" s="17">
        <v>8273.11</v>
      </c>
      <c r="H51" s="17">
        <v>7932.3</v>
      </c>
      <c r="I51" s="18">
        <f t="shared" si="1"/>
        <v>24354.31</v>
      </c>
      <c r="J51" s="18">
        <v>7519.173621609998</v>
      </c>
      <c r="K51" s="18">
        <v>9327.334538240004</v>
      </c>
      <c r="L51" s="18">
        <v>8978.324722729996</v>
      </c>
      <c r="M51" s="27">
        <f t="shared" si="7"/>
        <v>25824.832882579998</v>
      </c>
      <c r="N51" s="17">
        <v>7892.060232719999</v>
      </c>
      <c r="O51" s="17">
        <v>9553.598604379999</v>
      </c>
      <c r="P51" s="17">
        <v>9448.252183390003</v>
      </c>
      <c r="Q51" s="30">
        <f t="shared" si="8"/>
        <v>26893.91102049</v>
      </c>
    </row>
    <row r="52" spans="1:17" ht="12.75">
      <c r="A52" s="11" t="s">
        <v>60</v>
      </c>
      <c r="B52" s="12">
        <v>14.9</v>
      </c>
      <c r="C52" s="12">
        <v>1.2</v>
      </c>
      <c r="D52" s="12"/>
      <c r="E52" s="12">
        <f t="shared" si="4"/>
        <v>16.1</v>
      </c>
      <c r="F52" s="12">
        <v>1.6</v>
      </c>
      <c r="G52" s="12">
        <v>3.9</v>
      </c>
      <c r="H52" s="12">
        <v>1</v>
      </c>
      <c r="I52" s="13">
        <f t="shared" si="1"/>
        <v>6.5</v>
      </c>
      <c r="J52" s="13">
        <v>0.02</v>
      </c>
      <c r="K52" s="13">
        <v>0</v>
      </c>
      <c r="L52" s="13">
        <v>2.816254</v>
      </c>
      <c r="M52" s="26">
        <f t="shared" si="7"/>
        <v>2.836254</v>
      </c>
      <c r="N52" s="12">
        <v>1.874</v>
      </c>
      <c r="O52" s="12">
        <v>2.2359999999999998</v>
      </c>
      <c r="P52" s="12">
        <v>1.8535</v>
      </c>
      <c r="Q52" s="29">
        <f t="shared" si="8"/>
        <v>5.9635</v>
      </c>
    </row>
    <row r="53" spans="1:17" ht="12.75">
      <c r="A53" s="11" t="s">
        <v>61</v>
      </c>
      <c r="B53" s="12">
        <v>1224</v>
      </c>
      <c r="C53" s="12">
        <v>1452.9</v>
      </c>
      <c r="D53" s="12">
        <v>1388.21</v>
      </c>
      <c r="E53" s="12">
        <v>3573.22000000003</v>
      </c>
      <c r="F53" s="12">
        <v>1379</v>
      </c>
      <c r="G53" s="12">
        <v>1250.1</v>
      </c>
      <c r="H53" s="12">
        <v>877.1</v>
      </c>
      <c r="I53" s="13">
        <f t="shared" si="1"/>
        <v>3506.2</v>
      </c>
      <c r="J53" s="13">
        <v>1268.52612116</v>
      </c>
      <c r="K53" s="13">
        <v>1227.8850961800001</v>
      </c>
      <c r="L53" s="13">
        <v>1073.64231125</v>
      </c>
      <c r="M53" s="26">
        <f t="shared" si="7"/>
        <v>3570.0535285899996</v>
      </c>
      <c r="N53" s="12">
        <v>1124.411052</v>
      </c>
      <c r="O53" s="12">
        <v>1039.80134301</v>
      </c>
      <c r="P53" s="12">
        <v>834.96342283</v>
      </c>
      <c r="Q53" s="29">
        <f t="shared" si="8"/>
        <v>2999.17581784</v>
      </c>
    </row>
    <row r="54" spans="1:17" ht="12.75">
      <c r="A54" s="11" t="s">
        <v>62</v>
      </c>
      <c r="B54" s="12">
        <v>1357.2</v>
      </c>
      <c r="C54" s="12">
        <v>1413.4</v>
      </c>
      <c r="D54" s="12">
        <v>1368.38</v>
      </c>
      <c r="E54" s="12">
        <f t="shared" si="4"/>
        <v>4138.9800000000005</v>
      </c>
      <c r="F54" s="12">
        <v>1213</v>
      </c>
      <c r="G54" s="12">
        <v>1317.2</v>
      </c>
      <c r="H54" s="12">
        <v>1094.2</v>
      </c>
      <c r="I54" s="13">
        <f t="shared" si="1"/>
        <v>3624.3999999999996</v>
      </c>
      <c r="J54" s="13">
        <v>1327.52828443</v>
      </c>
      <c r="K54" s="13">
        <v>1272.80962023</v>
      </c>
      <c r="L54" s="13">
        <v>1363.5113262700002</v>
      </c>
      <c r="M54" s="26">
        <f t="shared" si="7"/>
        <v>3963.8492309300004</v>
      </c>
      <c r="N54" s="12">
        <v>1193.05531708</v>
      </c>
      <c r="O54" s="12">
        <v>1698.0898754500001</v>
      </c>
      <c r="P54" s="12">
        <v>2398.13189295</v>
      </c>
      <c r="Q54" s="29">
        <f t="shared" si="8"/>
        <v>5289.27708548</v>
      </c>
    </row>
    <row r="55" spans="1:17" ht="12.75">
      <c r="A55" s="11" t="s">
        <v>63</v>
      </c>
      <c r="B55" s="12">
        <v>250</v>
      </c>
      <c r="C55" s="12">
        <v>479.4</v>
      </c>
      <c r="D55" s="12">
        <v>179.85</v>
      </c>
      <c r="E55" s="12">
        <f t="shared" si="4"/>
        <v>909.25</v>
      </c>
      <c r="F55" s="12">
        <v>96.7</v>
      </c>
      <c r="G55" s="12">
        <v>177.2</v>
      </c>
      <c r="H55" s="12">
        <v>204.2</v>
      </c>
      <c r="I55" s="13">
        <f t="shared" si="1"/>
        <v>478.09999999999997</v>
      </c>
      <c r="J55" s="13">
        <v>182.96342363</v>
      </c>
      <c r="K55" s="13">
        <v>275.73356726</v>
      </c>
      <c r="L55" s="13">
        <v>163.84616787000002</v>
      </c>
      <c r="M55" s="26">
        <f t="shared" si="7"/>
        <v>622.54315876</v>
      </c>
      <c r="N55" s="12">
        <v>215.05824933</v>
      </c>
      <c r="O55" s="12">
        <v>192.22209622000003</v>
      </c>
      <c r="P55" s="12">
        <v>201.94472301000002</v>
      </c>
      <c r="Q55" s="29">
        <f t="shared" si="8"/>
        <v>609.22506856</v>
      </c>
    </row>
    <row r="56" spans="1:17" ht="12.75">
      <c r="A56" s="19" t="s">
        <v>64</v>
      </c>
      <c r="B56" s="17">
        <v>2846.1</v>
      </c>
      <c r="C56" s="17">
        <v>3346.9</v>
      </c>
      <c r="D56" s="17">
        <v>2936.44</v>
      </c>
      <c r="E56" s="17">
        <f>SUM(E52:E55)</f>
        <v>8637.55000000003</v>
      </c>
      <c r="F56" s="17">
        <v>2690.3</v>
      </c>
      <c r="G56" s="17">
        <v>2748.4</v>
      </c>
      <c r="H56" s="17">
        <v>2176.5</v>
      </c>
      <c r="I56" s="18">
        <f t="shared" si="1"/>
        <v>7615.200000000001</v>
      </c>
      <c r="J56" s="18">
        <v>2779.03782922</v>
      </c>
      <c r="K56" s="18">
        <v>2776.4282836700004</v>
      </c>
      <c r="L56" s="18">
        <v>2603.81605939</v>
      </c>
      <c r="M56" s="27">
        <f t="shared" si="7"/>
        <v>8159.282172280001</v>
      </c>
      <c r="N56" s="17">
        <v>2534.3986184099995</v>
      </c>
      <c r="O56" s="17">
        <v>2932.34931468</v>
      </c>
      <c r="P56" s="17">
        <v>3436.8935387899996</v>
      </c>
      <c r="Q56" s="30">
        <f t="shared" si="8"/>
        <v>8903.641471879999</v>
      </c>
    </row>
    <row r="57" spans="1:17" ht="12.75">
      <c r="A57" s="11" t="s">
        <v>65</v>
      </c>
      <c r="B57" s="12">
        <v>4.9</v>
      </c>
      <c r="C57" s="12">
        <v>3.4</v>
      </c>
      <c r="D57" s="12">
        <v>1.35</v>
      </c>
      <c r="E57" s="12">
        <f t="shared" si="4"/>
        <v>9.65</v>
      </c>
      <c r="F57" s="12">
        <v>3.1</v>
      </c>
      <c r="G57" s="12">
        <v>15.5</v>
      </c>
      <c r="H57" s="12">
        <v>25.1</v>
      </c>
      <c r="I57" s="13">
        <f t="shared" si="1"/>
        <v>43.7</v>
      </c>
      <c r="J57" s="13">
        <v>3.4276681200000003</v>
      </c>
      <c r="K57" s="13">
        <v>33.813712</v>
      </c>
      <c r="L57" s="13"/>
      <c r="M57" s="26">
        <f t="shared" si="7"/>
        <v>37.24138012</v>
      </c>
      <c r="N57" s="12"/>
      <c r="O57" s="12">
        <v>21.5</v>
      </c>
      <c r="P57" s="12"/>
      <c r="Q57" s="29">
        <f t="shared" si="8"/>
        <v>21.5</v>
      </c>
    </row>
    <row r="58" spans="1:17" ht="12.75">
      <c r="A58" s="3" t="s">
        <v>136</v>
      </c>
      <c r="B58" s="17">
        <v>10844.4</v>
      </c>
      <c r="C58" s="17">
        <v>12558.1</v>
      </c>
      <c r="D58" s="17">
        <v>11324.04</v>
      </c>
      <c r="E58" s="17">
        <f t="shared" si="4"/>
        <v>34726.54</v>
      </c>
      <c r="F58" s="17">
        <v>10966.8</v>
      </c>
      <c r="G58" s="17">
        <v>11207.31</v>
      </c>
      <c r="H58" s="17">
        <v>10287.1</v>
      </c>
      <c r="I58" s="18">
        <f t="shared" si="1"/>
        <v>32461.21</v>
      </c>
      <c r="J58" s="18">
        <v>10413.608330949999</v>
      </c>
      <c r="K58" s="18">
        <v>12276.254089740003</v>
      </c>
      <c r="L58" s="18">
        <v>11693.755843119998</v>
      </c>
      <c r="M58" s="27">
        <f t="shared" si="7"/>
        <v>34383.61826381</v>
      </c>
      <c r="N58" s="17">
        <v>10509.25162752</v>
      </c>
      <c r="O58" s="17">
        <v>12714.01020506</v>
      </c>
      <c r="P58" s="17">
        <v>13049.694454180002</v>
      </c>
      <c r="Q58" s="30">
        <f t="shared" si="8"/>
        <v>36272.95628676</v>
      </c>
    </row>
    <row r="59" spans="1:17" ht="12.75">
      <c r="A59" s="11" t="s">
        <v>66</v>
      </c>
      <c r="B59" s="12">
        <v>2194.8</v>
      </c>
      <c r="C59" s="12">
        <v>2334.5</v>
      </c>
      <c r="D59" s="12">
        <v>2001.7</v>
      </c>
      <c r="E59" s="12">
        <f t="shared" si="4"/>
        <v>6531</v>
      </c>
      <c r="F59" s="12">
        <v>2194.8</v>
      </c>
      <c r="G59" s="12">
        <v>5424.9</v>
      </c>
      <c r="H59" s="12">
        <v>2194.8</v>
      </c>
      <c r="I59" s="13">
        <f t="shared" si="1"/>
        <v>9814.5</v>
      </c>
      <c r="J59" s="13">
        <v>2194.8</v>
      </c>
      <c r="K59" s="13">
        <v>2102.4</v>
      </c>
      <c r="L59" s="13">
        <v>2194.8</v>
      </c>
      <c r="M59" s="26">
        <f t="shared" si="7"/>
        <v>6492.000000000001</v>
      </c>
      <c r="N59" s="12">
        <v>2194.8</v>
      </c>
      <c r="O59" s="12">
        <v>2194.8</v>
      </c>
      <c r="P59" s="12">
        <v>2194.8</v>
      </c>
      <c r="Q59" s="29">
        <f t="shared" si="8"/>
        <v>6584.400000000001</v>
      </c>
    </row>
    <row r="60" spans="1:17" ht="12.75">
      <c r="A60" s="3" t="s">
        <v>137</v>
      </c>
      <c r="B60" s="17">
        <v>8649.6</v>
      </c>
      <c r="C60" s="17">
        <v>10223.6</v>
      </c>
      <c r="D60" s="17">
        <v>9322.34</v>
      </c>
      <c r="E60" s="17">
        <f t="shared" si="4"/>
        <v>28195.54</v>
      </c>
      <c r="F60" s="17">
        <v>8772</v>
      </c>
      <c r="G60" s="17">
        <v>5782.41</v>
      </c>
      <c r="H60" s="17">
        <v>8092.3</v>
      </c>
      <c r="I60" s="18">
        <f t="shared" si="1"/>
        <v>22646.71</v>
      </c>
      <c r="J60" s="18">
        <v>8218.80833095</v>
      </c>
      <c r="K60" s="18">
        <v>10173.854089740003</v>
      </c>
      <c r="L60" s="18">
        <v>9498.955843119998</v>
      </c>
      <c r="M60" s="27">
        <f t="shared" si="7"/>
        <v>27891.61826381</v>
      </c>
      <c r="N60" s="17">
        <v>8314.45162752</v>
      </c>
      <c r="O60" s="17">
        <v>10519.21020506</v>
      </c>
      <c r="P60" s="17">
        <v>10854.894454180001</v>
      </c>
      <c r="Q60" s="30">
        <f t="shared" si="8"/>
        <v>29688.556286760002</v>
      </c>
    </row>
    <row r="61" spans="1:17" ht="12.75">
      <c r="A61" s="11" t="s">
        <v>67</v>
      </c>
      <c r="B61" s="12">
        <v>274.9</v>
      </c>
      <c r="C61" s="12">
        <v>171.9</v>
      </c>
      <c r="D61" s="12">
        <v>141.19</v>
      </c>
      <c r="E61" s="12">
        <f t="shared" si="4"/>
        <v>587.99</v>
      </c>
      <c r="F61" s="12">
        <v>133.9</v>
      </c>
      <c r="G61" s="12">
        <v>162.1</v>
      </c>
      <c r="H61" s="12">
        <v>138.8</v>
      </c>
      <c r="I61" s="13">
        <f t="shared" si="1"/>
        <v>434.8</v>
      </c>
      <c r="J61" s="13">
        <v>144.5185</v>
      </c>
      <c r="K61" s="13">
        <v>135.24625</v>
      </c>
      <c r="L61" s="13">
        <v>162.5622</v>
      </c>
      <c r="M61" s="26">
        <f t="shared" si="7"/>
        <v>442.32695</v>
      </c>
      <c r="N61" s="12">
        <v>136.104802</v>
      </c>
      <c r="O61" s="12">
        <v>158.7758</v>
      </c>
      <c r="P61" s="12">
        <v>203.479</v>
      </c>
      <c r="Q61" s="29">
        <f t="shared" si="8"/>
        <v>498.359602</v>
      </c>
    </row>
    <row r="62" spans="1:17" ht="12.75">
      <c r="A62" s="11" t="s">
        <v>68</v>
      </c>
      <c r="B62" s="12">
        <v>837.8</v>
      </c>
      <c r="C62" s="12">
        <v>891</v>
      </c>
      <c r="D62" s="12">
        <v>863.27</v>
      </c>
      <c r="E62" s="12">
        <f t="shared" si="4"/>
        <v>2592.0699999999997</v>
      </c>
      <c r="F62" s="12">
        <v>647.2</v>
      </c>
      <c r="G62" s="12">
        <v>552.5</v>
      </c>
      <c r="H62" s="12">
        <v>532.1</v>
      </c>
      <c r="I62" s="13">
        <f t="shared" si="1"/>
        <v>1731.8000000000002</v>
      </c>
      <c r="J62" s="13">
        <v>738.0298418899998</v>
      </c>
      <c r="K62" s="13">
        <v>931.2871681199999</v>
      </c>
      <c r="L62" s="13">
        <v>795.54063312</v>
      </c>
      <c r="M62" s="26">
        <f t="shared" si="7"/>
        <v>2464.85764313</v>
      </c>
      <c r="N62" s="12">
        <v>690.888784</v>
      </c>
      <c r="O62" s="12">
        <v>850.52507</v>
      </c>
      <c r="P62" s="12">
        <v>351.832352</v>
      </c>
      <c r="Q62" s="29">
        <f t="shared" si="8"/>
        <v>1893.2462059999998</v>
      </c>
    </row>
    <row r="63" spans="1:17" ht="12.75">
      <c r="A63" s="11" t="s">
        <v>69</v>
      </c>
      <c r="B63" s="12">
        <v>1112.7</v>
      </c>
      <c r="C63" s="12">
        <v>1062.9</v>
      </c>
      <c r="D63" s="12">
        <v>1004.46</v>
      </c>
      <c r="E63" s="12">
        <f t="shared" si="4"/>
        <v>3180.0600000000004</v>
      </c>
      <c r="F63" s="12">
        <v>781.1</v>
      </c>
      <c r="G63" s="12">
        <v>714.6</v>
      </c>
      <c r="H63" s="12">
        <v>670.9</v>
      </c>
      <c r="I63" s="13">
        <f t="shared" si="1"/>
        <v>2166.6</v>
      </c>
      <c r="J63" s="13">
        <v>882.5483418899998</v>
      </c>
      <c r="K63" s="13">
        <v>1066.5334181199999</v>
      </c>
      <c r="L63" s="13">
        <v>958.10283312</v>
      </c>
      <c r="M63" s="26">
        <f t="shared" si="7"/>
        <v>2907.1845931299995</v>
      </c>
      <c r="N63" s="12">
        <v>826.993586</v>
      </c>
      <c r="O63" s="12">
        <v>1009.30087</v>
      </c>
      <c r="P63" s="12">
        <v>555.311352</v>
      </c>
      <c r="Q63" s="29">
        <f t="shared" si="8"/>
        <v>2391.6058080000003</v>
      </c>
    </row>
    <row r="64" spans="1:17" ht="12.75">
      <c r="A64" s="19" t="s">
        <v>18</v>
      </c>
      <c r="B64" s="17">
        <v>9762.3</v>
      </c>
      <c r="C64" s="17">
        <v>11286.5</v>
      </c>
      <c r="D64" s="17">
        <v>10326.8</v>
      </c>
      <c r="E64" s="17">
        <f t="shared" si="4"/>
        <v>31375.6</v>
      </c>
      <c r="F64" s="17">
        <v>9553.1</v>
      </c>
      <c r="G64" s="17">
        <v>6497.01</v>
      </c>
      <c r="H64" s="17">
        <v>8763.2</v>
      </c>
      <c r="I64" s="18">
        <f t="shared" si="1"/>
        <v>24813.31</v>
      </c>
      <c r="J64" s="18">
        <v>9101.35667284</v>
      </c>
      <c r="K64" s="18">
        <v>11240.387507860003</v>
      </c>
      <c r="L64" s="18">
        <v>10457.058676239998</v>
      </c>
      <c r="M64" s="27">
        <f t="shared" si="7"/>
        <v>30798.80285694</v>
      </c>
      <c r="N64" s="17">
        <v>9141.44521352</v>
      </c>
      <c r="O64" s="17">
        <v>11528.51107506</v>
      </c>
      <c r="P64" s="17">
        <v>11410.205806180002</v>
      </c>
      <c r="Q64" s="30">
        <f t="shared" si="8"/>
        <v>32080.162094760002</v>
      </c>
    </row>
    <row r="65" spans="9:13" ht="12.75">
      <c r="I65" s="6"/>
      <c r="J65" s="6"/>
      <c r="K65" s="6"/>
      <c r="L65" s="6"/>
      <c r="M65" s="6"/>
    </row>
    <row r="66" spans="9:13" ht="12.75">
      <c r="I66" s="6"/>
      <c r="J66" s="6"/>
      <c r="K66" s="6"/>
      <c r="L66" s="6"/>
      <c r="M66" s="6"/>
    </row>
    <row r="67" spans="1:17" ht="15.75">
      <c r="A67" s="25" t="s">
        <v>99</v>
      </c>
      <c r="I67" s="6"/>
      <c r="J67" s="6"/>
      <c r="K67" s="6"/>
      <c r="L67" s="6"/>
      <c r="M67" s="6"/>
      <c r="Q67" s="38" t="s">
        <v>140</v>
      </c>
    </row>
    <row r="68" spans="1:17" ht="12.75">
      <c r="A68" s="36" t="s">
        <v>113</v>
      </c>
      <c r="B68" s="34" t="s">
        <v>126</v>
      </c>
      <c r="C68" s="34"/>
      <c r="D68" s="34"/>
      <c r="E68" s="34"/>
      <c r="F68" s="34" t="s">
        <v>127</v>
      </c>
      <c r="G68" s="34"/>
      <c r="H68" s="34"/>
      <c r="I68" s="34"/>
      <c r="J68" s="34" t="s">
        <v>128</v>
      </c>
      <c r="K68" s="34"/>
      <c r="L68" s="34"/>
      <c r="M68" s="34"/>
      <c r="N68" s="34" t="s">
        <v>129</v>
      </c>
      <c r="O68" s="34"/>
      <c r="P68" s="34"/>
      <c r="Q68" s="34"/>
    </row>
    <row r="69" spans="1:17" ht="12.75">
      <c r="A69" s="36"/>
      <c r="B69" s="8" t="s">
        <v>102</v>
      </c>
      <c r="C69" s="8" t="s">
        <v>106</v>
      </c>
      <c r="D69" s="8" t="s">
        <v>107</v>
      </c>
      <c r="E69" s="8" t="s">
        <v>108</v>
      </c>
      <c r="F69" s="8" t="s">
        <v>120</v>
      </c>
      <c r="G69" s="8" t="s">
        <v>121</v>
      </c>
      <c r="H69" s="8" t="s">
        <v>122</v>
      </c>
      <c r="I69" s="8" t="s">
        <v>108</v>
      </c>
      <c r="J69" s="24" t="s">
        <v>123</v>
      </c>
      <c r="K69" s="24" t="s">
        <v>124</v>
      </c>
      <c r="L69" s="24" t="s">
        <v>125</v>
      </c>
      <c r="M69" s="24" t="s">
        <v>108</v>
      </c>
      <c r="N69" s="24" t="s">
        <v>130</v>
      </c>
      <c r="O69" s="24" t="s">
        <v>131</v>
      </c>
      <c r="P69" s="24" t="s">
        <v>132</v>
      </c>
      <c r="Q69" s="24" t="s">
        <v>108</v>
      </c>
    </row>
    <row r="70" spans="1:17" ht="12.75">
      <c r="A70" s="11" t="s">
        <v>133</v>
      </c>
      <c r="B70" s="12">
        <v>18184.4</v>
      </c>
      <c r="C70" s="12">
        <v>21989.2</v>
      </c>
      <c r="D70" s="12">
        <v>18931.78</v>
      </c>
      <c r="E70" s="12">
        <f aca="true" t="shared" si="9" ref="E70:E98">SUM(B70:D70)</f>
        <v>59105.380000000005</v>
      </c>
      <c r="F70" s="12">
        <v>19925.1</v>
      </c>
      <c r="G70" s="12">
        <v>21814.1</v>
      </c>
      <c r="H70" s="12">
        <v>20319.9</v>
      </c>
      <c r="I70" s="13">
        <f aca="true" t="shared" si="10" ref="I70:I129">SUM(F70:H70)</f>
        <v>62059.1</v>
      </c>
      <c r="J70" s="13">
        <v>22706.89322476</v>
      </c>
      <c r="K70" s="13">
        <v>20163.982659109995</v>
      </c>
      <c r="L70" s="13">
        <v>19748.041848499997</v>
      </c>
      <c r="M70" s="26">
        <f aca="true" t="shared" si="11" ref="M70:M81">SUM(J70:L70)</f>
        <v>62618.91773236999</v>
      </c>
      <c r="N70" s="12">
        <v>18390.708419849998</v>
      </c>
      <c r="O70" s="12">
        <v>21457.044783970003</v>
      </c>
      <c r="P70" s="12">
        <v>21846.705770279998</v>
      </c>
      <c r="Q70" s="29">
        <f aca="true" t="shared" si="12" ref="Q70:Q81">SUM(N70:P70)</f>
        <v>61694.458974099995</v>
      </c>
    </row>
    <row r="71" spans="1:17" ht="12.75">
      <c r="A71" s="11" t="s">
        <v>103</v>
      </c>
      <c r="B71" s="12"/>
      <c r="C71" s="12"/>
      <c r="D71" s="12">
        <v>99.1</v>
      </c>
      <c r="E71" s="12">
        <f t="shared" si="9"/>
        <v>99.1</v>
      </c>
      <c r="F71" s="12"/>
      <c r="G71" s="12"/>
      <c r="H71" s="12">
        <v>0</v>
      </c>
      <c r="I71" s="13">
        <f t="shared" si="10"/>
        <v>0</v>
      </c>
      <c r="J71" s="13"/>
      <c r="K71" s="13">
        <v>0</v>
      </c>
      <c r="L71" s="13">
        <v>0</v>
      </c>
      <c r="M71" s="26">
        <f t="shared" si="11"/>
        <v>0</v>
      </c>
      <c r="N71" s="12">
        <v>0</v>
      </c>
      <c r="O71" s="12">
        <v>0</v>
      </c>
      <c r="P71" s="12">
        <v>0</v>
      </c>
      <c r="Q71" s="29">
        <f t="shared" si="12"/>
        <v>0</v>
      </c>
    </row>
    <row r="72" spans="1:17" ht="12.75">
      <c r="A72" s="11" t="s">
        <v>134</v>
      </c>
      <c r="B72" s="12">
        <v>1222.7</v>
      </c>
      <c r="C72" s="12">
        <v>2052.4</v>
      </c>
      <c r="D72" s="12">
        <v>1530.97</v>
      </c>
      <c r="E72" s="12">
        <f t="shared" si="9"/>
        <v>4806.070000000001</v>
      </c>
      <c r="F72" s="12">
        <v>1276.9</v>
      </c>
      <c r="G72" s="12">
        <v>1456.2</v>
      </c>
      <c r="H72" s="12">
        <v>1334.7</v>
      </c>
      <c r="I72" s="13">
        <f t="shared" si="10"/>
        <v>4067.8</v>
      </c>
      <c r="J72" s="13">
        <v>1368.70458881</v>
      </c>
      <c r="K72" s="13">
        <v>1613.5473410700001</v>
      </c>
      <c r="L72" s="13">
        <v>1718.0567474</v>
      </c>
      <c r="M72" s="26">
        <f t="shared" si="11"/>
        <v>4700.30867728</v>
      </c>
      <c r="N72" s="12">
        <v>1327.03451197</v>
      </c>
      <c r="O72" s="12">
        <v>3650.0887298999996</v>
      </c>
      <c r="P72" s="12">
        <v>2134.2694797900076</v>
      </c>
      <c r="Q72" s="29">
        <f t="shared" si="12"/>
        <v>7111.392721660008</v>
      </c>
    </row>
    <row r="73" spans="1:17" ht="12.75">
      <c r="A73" s="11" t="s">
        <v>73</v>
      </c>
      <c r="B73" s="12">
        <v>14124.4</v>
      </c>
      <c r="C73" s="12">
        <v>15721.4</v>
      </c>
      <c r="D73" s="12">
        <v>23377.7</v>
      </c>
      <c r="E73" s="12">
        <f t="shared" si="9"/>
        <v>53223.5</v>
      </c>
      <c r="F73" s="12">
        <v>25962.6</v>
      </c>
      <c r="G73" s="12">
        <v>21607.8</v>
      </c>
      <c r="H73" s="12">
        <v>30268.2</v>
      </c>
      <c r="I73" s="13">
        <f t="shared" si="10"/>
        <v>77838.59999999999</v>
      </c>
      <c r="J73" s="13">
        <v>26322.69146016</v>
      </c>
      <c r="K73" s="13">
        <v>23831.723959</v>
      </c>
      <c r="L73" s="13">
        <v>30714.551003</v>
      </c>
      <c r="M73" s="26">
        <f t="shared" si="11"/>
        <v>80868.96642216</v>
      </c>
      <c r="N73" s="12">
        <v>29096.8523379</v>
      </c>
      <c r="O73" s="12">
        <v>22670.446272</v>
      </c>
      <c r="P73" s="12">
        <v>27501.538629799998</v>
      </c>
      <c r="Q73" s="29">
        <f t="shared" si="12"/>
        <v>79268.83723969999</v>
      </c>
    </row>
    <row r="74" spans="1:17" ht="12.75">
      <c r="A74" s="19" t="s">
        <v>53</v>
      </c>
      <c r="B74" s="17">
        <v>33531.5</v>
      </c>
      <c r="C74" s="17">
        <v>39763</v>
      </c>
      <c r="D74" s="17">
        <v>43939.55</v>
      </c>
      <c r="E74" s="17">
        <f t="shared" si="9"/>
        <v>117234.05</v>
      </c>
      <c r="F74" s="17">
        <v>47164.6</v>
      </c>
      <c r="G74" s="17">
        <v>44878.1</v>
      </c>
      <c r="H74" s="17">
        <v>51922.8</v>
      </c>
      <c r="I74" s="18">
        <f t="shared" si="10"/>
        <v>143965.5</v>
      </c>
      <c r="J74" s="18">
        <v>50398.28927373</v>
      </c>
      <c r="K74" s="18">
        <v>45609.253959179994</v>
      </c>
      <c r="L74" s="18">
        <v>52180.649598899996</v>
      </c>
      <c r="M74" s="27">
        <f t="shared" si="11"/>
        <v>148188.19283180998</v>
      </c>
      <c r="N74" s="17">
        <v>48814.59526972</v>
      </c>
      <c r="O74" s="17">
        <v>47777.57978587</v>
      </c>
      <c r="P74" s="17">
        <v>51482.513879870006</v>
      </c>
      <c r="Q74" s="30">
        <f t="shared" si="12"/>
        <v>148074.68893546</v>
      </c>
    </row>
    <row r="75" spans="1:17" ht="12.75">
      <c r="A75" s="11" t="s">
        <v>74</v>
      </c>
      <c r="B75" s="12">
        <v>30651.2</v>
      </c>
      <c r="C75" s="12">
        <v>35811.1</v>
      </c>
      <c r="D75" s="12">
        <v>34653.13</v>
      </c>
      <c r="E75" s="12">
        <f t="shared" si="9"/>
        <v>101115.43</v>
      </c>
      <c r="F75" s="12">
        <v>29558.7</v>
      </c>
      <c r="G75" s="12">
        <v>42635.2</v>
      </c>
      <c r="H75" s="12">
        <v>35931</v>
      </c>
      <c r="I75" s="13">
        <f t="shared" si="10"/>
        <v>108124.9</v>
      </c>
      <c r="J75" s="13">
        <v>37485.30065521</v>
      </c>
      <c r="K75" s="13">
        <v>36188.62842543</v>
      </c>
      <c r="L75" s="13">
        <v>34477.21033476</v>
      </c>
      <c r="M75" s="26">
        <f t="shared" si="11"/>
        <v>108151.13941539999</v>
      </c>
      <c r="N75" s="12">
        <v>37536.43860735</v>
      </c>
      <c r="O75" s="12">
        <v>38607.38645409001</v>
      </c>
      <c r="P75" s="12">
        <v>38079.00736874001</v>
      </c>
      <c r="Q75" s="29">
        <f t="shared" si="12"/>
        <v>114222.83243018002</v>
      </c>
    </row>
    <row r="76" spans="1:17" ht="12.75">
      <c r="A76" s="11" t="s">
        <v>75</v>
      </c>
      <c r="B76" s="12">
        <v>17408.4</v>
      </c>
      <c r="C76" s="12">
        <v>8557.6</v>
      </c>
      <c r="D76" s="12">
        <v>4969.35</v>
      </c>
      <c r="E76" s="12">
        <f t="shared" si="9"/>
        <v>30935.35</v>
      </c>
      <c r="F76" s="12">
        <v>1203.5</v>
      </c>
      <c r="G76" s="12">
        <v>0</v>
      </c>
      <c r="H76" s="12">
        <v>0</v>
      </c>
      <c r="I76" s="13">
        <f t="shared" si="10"/>
        <v>1203.5</v>
      </c>
      <c r="J76" s="13"/>
      <c r="K76" s="13"/>
      <c r="L76" s="13"/>
      <c r="M76" s="26">
        <f t="shared" si="11"/>
        <v>0</v>
      </c>
      <c r="N76" s="12"/>
      <c r="O76" s="12"/>
      <c r="P76" s="12"/>
      <c r="Q76" s="29">
        <f t="shared" si="12"/>
        <v>0</v>
      </c>
    </row>
    <row r="77" spans="1:17" ht="12.75">
      <c r="A77" s="11" t="s">
        <v>76</v>
      </c>
      <c r="B77" s="12">
        <v>7316</v>
      </c>
      <c r="C77" s="12">
        <v>5503.1</v>
      </c>
      <c r="D77" s="12">
        <v>8110.69</v>
      </c>
      <c r="E77" s="12">
        <f t="shared" si="9"/>
        <v>20929.79</v>
      </c>
      <c r="F77" s="12">
        <v>10034.9</v>
      </c>
      <c r="G77" s="12">
        <v>6202.3</v>
      </c>
      <c r="H77" s="12">
        <v>9252.6</v>
      </c>
      <c r="I77" s="13">
        <f t="shared" si="10"/>
        <v>25489.800000000003</v>
      </c>
      <c r="J77" s="13">
        <v>7436.01702057</v>
      </c>
      <c r="K77" s="13">
        <v>7337.5792870800005</v>
      </c>
      <c r="L77" s="13">
        <v>9293.41489734</v>
      </c>
      <c r="M77" s="26">
        <f t="shared" si="11"/>
        <v>24067.01120499</v>
      </c>
      <c r="N77" s="12">
        <v>9162.20810587</v>
      </c>
      <c r="O77" s="12">
        <v>6631.758032219999</v>
      </c>
      <c r="P77" s="12">
        <v>8569.153418439999</v>
      </c>
      <c r="Q77" s="29">
        <f t="shared" si="12"/>
        <v>24363.11955653</v>
      </c>
    </row>
    <row r="78" spans="1:17" ht="12.75">
      <c r="A78" s="11" t="s">
        <v>77</v>
      </c>
      <c r="B78" s="12">
        <v>0</v>
      </c>
      <c r="C78" s="12">
        <v>13.3</v>
      </c>
      <c r="D78" s="12">
        <v>8.4</v>
      </c>
      <c r="E78" s="12">
        <f t="shared" si="9"/>
        <v>21.700000000000003</v>
      </c>
      <c r="F78" s="12">
        <v>16.5</v>
      </c>
      <c r="G78" s="12">
        <v>6</v>
      </c>
      <c r="H78" s="12">
        <v>7.3</v>
      </c>
      <c r="I78" s="13">
        <f t="shared" si="10"/>
        <v>29.8</v>
      </c>
      <c r="J78" s="13">
        <v>3.62162</v>
      </c>
      <c r="K78" s="13">
        <v>21.70421433</v>
      </c>
      <c r="L78" s="13">
        <v>1.241478</v>
      </c>
      <c r="M78" s="26">
        <f t="shared" si="11"/>
        <v>26.56731233</v>
      </c>
      <c r="N78" s="12">
        <v>0.07358</v>
      </c>
      <c r="O78" s="12">
        <v>7.394807999999999</v>
      </c>
      <c r="P78" s="12">
        <v>2.4254632000000003</v>
      </c>
      <c r="Q78" s="29">
        <f t="shared" si="12"/>
        <v>9.8938512</v>
      </c>
    </row>
    <row r="79" spans="1:17" ht="12.75">
      <c r="A79" s="11" t="s">
        <v>105</v>
      </c>
      <c r="B79" s="12"/>
      <c r="C79" s="12"/>
      <c r="D79" s="12">
        <v>0</v>
      </c>
      <c r="E79" s="12">
        <f t="shared" si="9"/>
        <v>0</v>
      </c>
      <c r="F79" s="12"/>
      <c r="G79" s="12">
        <v>1024.2</v>
      </c>
      <c r="H79" s="12">
        <v>1980.5</v>
      </c>
      <c r="I79" s="13">
        <f t="shared" si="10"/>
        <v>3004.7</v>
      </c>
      <c r="J79" s="13">
        <v>922.023869</v>
      </c>
      <c r="K79" s="13">
        <v>276.19755</v>
      </c>
      <c r="L79" s="13">
        <v>233.79748469999998</v>
      </c>
      <c r="M79" s="26">
        <f t="shared" si="11"/>
        <v>1432.0189037</v>
      </c>
      <c r="N79" s="12">
        <v>42.735434</v>
      </c>
      <c r="O79" s="12">
        <v>12.951128</v>
      </c>
      <c r="P79" s="12">
        <v>0.176064</v>
      </c>
      <c r="Q79" s="29">
        <f t="shared" si="12"/>
        <v>55.86262599999999</v>
      </c>
    </row>
    <row r="80" spans="1:17" ht="12.75">
      <c r="A80" s="11" t="s">
        <v>78</v>
      </c>
      <c r="B80" s="12">
        <v>133.8</v>
      </c>
      <c r="C80" s="12">
        <v>99.5</v>
      </c>
      <c r="D80" s="12">
        <v>102.23</v>
      </c>
      <c r="E80" s="12">
        <f t="shared" si="9"/>
        <v>335.53000000000003</v>
      </c>
      <c r="F80" s="12">
        <v>117</v>
      </c>
      <c r="G80" s="12">
        <v>216.6</v>
      </c>
      <c r="H80" s="12">
        <v>169.8</v>
      </c>
      <c r="I80" s="13">
        <f t="shared" si="10"/>
        <v>503.40000000000003</v>
      </c>
      <c r="J80" s="13">
        <v>147.4969681</v>
      </c>
      <c r="K80" s="13">
        <v>100.20884029999999</v>
      </c>
      <c r="L80" s="13">
        <v>28.2340147</v>
      </c>
      <c r="M80" s="26">
        <f t="shared" si="11"/>
        <v>275.9398231</v>
      </c>
      <c r="N80" s="12">
        <v>63.9145612</v>
      </c>
      <c r="O80" s="12">
        <v>103.9012315</v>
      </c>
      <c r="P80" s="12">
        <v>103.46799280000002</v>
      </c>
      <c r="Q80" s="29">
        <f t="shared" si="12"/>
        <v>271.2837855</v>
      </c>
    </row>
    <row r="81" spans="1:17" ht="12.75">
      <c r="A81" s="19" t="s">
        <v>64</v>
      </c>
      <c r="B81" s="17">
        <v>55509.4</v>
      </c>
      <c r="C81" s="17">
        <v>49984.6</v>
      </c>
      <c r="D81" s="17">
        <v>47843.8</v>
      </c>
      <c r="E81" s="17">
        <f t="shared" si="9"/>
        <v>153337.8</v>
      </c>
      <c r="F81" s="17">
        <v>40930.6</v>
      </c>
      <c r="G81" s="17">
        <v>50084.3</v>
      </c>
      <c r="H81" s="17">
        <v>47341.2</v>
      </c>
      <c r="I81" s="18">
        <f t="shared" si="10"/>
        <v>138356.09999999998</v>
      </c>
      <c r="J81" s="18">
        <v>45994.46013287999</v>
      </c>
      <c r="K81" s="18">
        <v>43924.318317139994</v>
      </c>
      <c r="L81" s="18">
        <v>44033.8982095</v>
      </c>
      <c r="M81" s="27">
        <f t="shared" si="11"/>
        <v>133952.67665952</v>
      </c>
      <c r="N81" s="17">
        <v>46805.370288419996</v>
      </c>
      <c r="O81" s="17">
        <v>45363.39165381001</v>
      </c>
      <c r="P81" s="17">
        <v>46754.230307180005</v>
      </c>
      <c r="Q81" s="30">
        <f t="shared" si="12"/>
        <v>138922.99224941002</v>
      </c>
    </row>
    <row r="82" spans="1:17" ht="12.75" hidden="1">
      <c r="A82" s="11" t="s">
        <v>79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28"/>
      <c r="N82" s="10"/>
      <c r="O82" s="10"/>
      <c r="P82" s="10"/>
      <c r="Q82" s="31"/>
    </row>
    <row r="83" spans="1:17" ht="12.75" hidden="1">
      <c r="A83" s="11" t="s">
        <v>80</v>
      </c>
      <c r="B83" s="12">
        <v>150.1</v>
      </c>
      <c r="C83" s="12">
        <v>151.4</v>
      </c>
      <c r="D83" s="12">
        <v>300.48</v>
      </c>
      <c r="E83" s="12">
        <f t="shared" si="9"/>
        <v>601.98</v>
      </c>
      <c r="F83" s="12">
        <v>6.7</v>
      </c>
      <c r="G83" s="12">
        <v>19.2</v>
      </c>
      <c r="H83" s="12">
        <v>3.7</v>
      </c>
      <c r="I83" s="13">
        <f t="shared" si="10"/>
        <v>29.599999999999998</v>
      </c>
      <c r="J83" s="13">
        <v>111.415012</v>
      </c>
      <c r="K83" s="13">
        <v>1.19203</v>
      </c>
      <c r="L83" s="13">
        <v>31.66705</v>
      </c>
      <c r="M83" s="26">
        <f aca="true" t="shared" si="13" ref="M83:M98">SUM(J83:L83)</f>
        <v>144.274092</v>
      </c>
      <c r="N83" s="12">
        <v>22.44</v>
      </c>
      <c r="O83" s="12">
        <v>3.743</v>
      </c>
      <c r="P83" s="12">
        <v>117.76578</v>
      </c>
      <c r="Q83" s="29">
        <f aca="true" t="shared" si="14" ref="Q83:Q98">SUM(N83:P83)</f>
        <v>143.94878</v>
      </c>
    </row>
    <row r="84" spans="1:17" ht="12.75" hidden="1">
      <c r="A84" s="11" t="s">
        <v>81</v>
      </c>
      <c r="B84" s="12">
        <v>6.8</v>
      </c>
      <c r="C84" s="12">
        <v>30.9</v>
      </c>
      <c r="D84" s="12">
        <v>13.23</v>
      </c>
      <c r="E84" s="12">
        <f t="shared" si="9"/>
        <v>50.92999999999999</v>
      </c>
      <c r="F84" s="12">
        <v>10.7</v>
      </c>
      <c r="G84" s="12">
        <v>10.2</v>
      </c>
      <c r="H84" s="12">
        <v>26.4</v>
      </c>
      <c r="I84" s="13">
        <f t="shared" si="10"/>
        <v>47.3</v>
      </c>
      <c r="J84" s="13">
        <v>47.32025564</v>
      </c>
      <c r="K84" s="13">
        <v>24.072706450000002</v>
      </c>
      <c r="L84" s="13">
        <v>29.8748505</v>
      </c>
      <c r="M84" s="26">
        <f t="shared" si="13"/>
        <v>101.26781259</v>
      </c>
      <c r="N84" s="12">
        <v>24.3586083</v>
      </c>
      <c r="O84" s="12">
        <v>28.541245229999998</v>
      </c>
      <c r="P84" s="12">
        <v>18.3608902</v>
      </c>
      <c r="Q84" s="29">
        <f t="shared" si="14"/>
        <v>71.26074373</v>
      </c>
    </row>
    <row r="85" spans="1:17" ht="12.75" hidden="1">
      <c r="A85" s="11" t="s">
        <v>82</v>
      </c>
      <c r="B85" s="12">
        <v>0</v>
      </c>
      <c r="C85" s="12">
        <v>0.1</v>
      </c>
      <c r="D85" s="12">
        <v>0.8</v>
      </c>
      <c r="E85" s="12">
        <f t="shared" si="9"/>
        <v>0.9</v>
      </c>
      <c r="F85" s="12">
        <v>0.1</v>
      </c>
      <c r="G85" s="12">
        <v>0.1</v>
      </c>
      <c r="H85" s="12">
        <v>0.1</v>
      </c>
      <c r="I85" s="13">
        <f t="shared" si="10"/>
        <v>0.30000000000000004</v>
      </c>
      <c r="J85" s="13">
        <v>0.37135</v>
      </c>
      <c r="K85" s="13">
        <v>0.2208</v>
      </c>
      <c r="L85" s="13">
        <v>0.0495</v>
      </c>
      <c r="M85" s="26">
        <f t="shared" si="13"/>
        <v>0.6416499999999999</v>
      </c>
      <c r="N85" s="12">
        <v>0.0318</v>
      </c>
      <c r="O85" s="12">
        <v>0.114008</v>
      </c>
      <c r="P85" s="12">
        <v>0.0208</v>
      </c>
      <c r="Q85" s="29">
        <f t="shared" si="14"/>
        <v>0.16660799999999998</v>
      </c>
    </row>
    <row r="86" spans="1:17" ht="12.75" hidden="1">
      <c r="A86" s="11" t="s">
        <v>83</v>
      </c>
      <c r="B86" s="12">
        <v>0</v>
      </c>
      <c r="C86" s="12">
        <v>0.1</v>
      </c>
      <c r="D86" s="12">
        <v>8.67</v>
      </c>
      <c r="E86" s="12">
        <f t="shared" si="9"/>
        <v>8.77</v>
      </c>
      <c r="F86" s="12">
        <v>0.1</v>
      </c>
      <c r="G86" s="12">
        <v>0.1</v>
      </c>
      <c r="H86" s="12">
        <v>4.4</v>
      </c>
      <c r="I86" s="13">
        <f t="shared" si="10"/>
        <v>4.6000000000000005</v>
      </c>
      <c r="J86" s="13">
        <v>0.0022</v>
      </c>
      <c r="K86" s="13">
        <v>0.0264</v>
      </c>
      <c r="L86" s="13">
        <v>0.0378</v>
      </c>
      <c r="M86" s="26">
        <f t="shared" si="13"/>
        <v>0.0664</v>
      </c>
      <c r="N86" s="12">
        <v>0.010772</v>
      </c>
      <c r="O86" s="12">
        <v>0.157579</v>
      </c>
      <c r="P86" s="12">
        <v>0.0008</v>
      </c>
      <c r="Q86" s="29">
        <f t="shared" si="14"/>
        <v>0.169151</v>
      </c>
    </row>
    <row r="87" spans="1:17" ht="12.75" hidden="1">
      <c r="A87" s="11" t="s">
        <v>84</v>
      </c>
      <c r="B87" s="12">
        <v>26.8</v>
      </c>
      <c r="C87" s="12">
        <v>31.3</v>
      </c>
      <c r="D87" s="12">
        <v>32</v>
      </c>
      <c r="E87" s="12">
        <f t="shared" si="9"/>
        <v>90.1</v>
      </c>
      <c r="F87" s="12">
        <v>37.4</v>
      </c>
      <c r="G87" s="12">
        <v>51.4</v>
      </c>
      <c r="H87" s="12">
        <v>34.5</v>
      </c>
      <c r="I87" s="13">
        <f t="shared" si="10"/>
        <v>123.3</v>
      </c>
      <c r="J87" s="13">
        <v>37.441543</v>
      </c>
      <c r="K87" s="13">
        <v>47.705478</v>
      </c>
      <c r="L87" s="13">
        <v>45.852398</v>
      </c>
      <c r="M87" s="26">
        <f t="shared" si="13"/>
        <v>130.999419</v>
      </c>
      <c r="N87" s="12">
        <v>34.254548</v>
      </c>
      <c r="O87" s="12">
        <v>42.901755</v>
      </c>
      <c r="P87" s="12">
        <v>32.869892</v>
      </c>
      <c r="Q87" s="29">
        <f t="shared" si="14"/>
        <v>110.026195</v>
      </c>
    </row>
    <row r="88" spans="1:17" ht="12.75" hidden="1">
      <c r="A88" s="11" t="s">
        <v>85</v>
      </c>
      <c r="B88" s="12">
        <v>11.2</v>
      </c>
      <c r="C88" s="12">
        <v>4.4</v>
      </c>
      <c r="D88" s="12">
        <v>4.77</v>
      </c>
      <c r="E88" s="12">
        <f t="shared" si="9"/>
        <v>20.369999999999997</v>
      </c>
      <c r="F88" s="12">
        <v>2.5</v>
      </c>
      <c r="G88" s="12">
        <v>8.8</v>
      </c>
      <c r="H88" s="12">
        <v>101.3</v>
      </c>
      <c r="I88" s="13">
        <f t="shared" si="10"/>
        <v>112.6</v>
      </c>
      <c r="J88" s="13">
        <v>254.16922630000002</v>
      </c>
      <c r="K88" s="13">
        <v>80.5710352</v>
      </c>
      <c r="L88" s="13">
        <v>69.088449</v>
      </c>
      <c r="M88" s="26">
        <f t="shared" si="13"/>
        <v>403.82871050000006</v>
      </c>
      <c r="N88" s="12">
        <v>5.3053495999999996</v>
      </c>
      <c r="O88" s="12">
        <v>14.542189</v>
      </c>
      <c r="P88" s="12">
        <v>6.988716</v>
      </c>
      <c r="Q88" s="29">
        <f t="shared" si="14"/>
        <v>26.8362546</v>
      </c>
    </row>
    <row r="89" spans="1:17" ht="12.75" hidden="1">
      <c r="A89" s="11" t="s">
        <v>86</v>
      </c>
      <c r="B89" s="12">
        <v>1217.6</v>
      </c>
      <c r="C89" s="12">
        <v>1114.6</v>
      </c>
      <c r="D89" s="12">
        <v>1330.22</v>
      </c>
      <c r="E89" s="12">
        <f t="shared" si="9"/>
        <v>3662.42</v>
      </c>
      <c r="F89" s="12">
        <v>481.6</v>
      </c>
      <c r="G89" s="12">
        <v>547.9</v>
      </c>
      <c r="H89" s="12">
        <v>561.7</v>
      </c>
      <c r="I89" s="13">
        <f t="shared" si="10"/>
        <v>1591.2</v>
      </c>
      <c r="J89" s="13">
        <v>587.12124747</v>
      </c>
      <c r="K89" s="13">
        <v>548.88899379</v>
      </c>
      <c r="L89" s="13">
        <v>576.83140013</v>
      </c>
      <c r="M89" s="26">
        <f t="shared" si="13"/>
        <v>1712.84164139</v>
      </c>
      <c r="N89" s="12">
        <v>241.76877754000003</v>
      </c>
      <c r="O89" s="12">
        <v>344.88715005</v>
      </c>
      <c r="P89" s="12">
        <v>641.8818222900009</v>
      </c>
      <c r="Q89" s="29">
        <f t="shared" si="14"/>
        <v>1228.5377498800008</v>
      </c>
    </row>
    <row r="90" spans="1:17" ht="12.75">
      <c r="A90" s="19" t="s">
        <v>135</v>
      </c>
      <c r="B90" s="17">
        <v>1412.5</v>
      </c>
      <c r="C90" s="17">
        <v>1332.8</v>
      </c>
      <c r="D90" s="17">
        <v>1690.17</v>
      </c>
      <c r="E90" s="17">
        <f t="shared" si="9"/>
        <v>4435.47</v>
      </c>
      <c r="F90" s="17">
        <v>539.1</v>
      </c>
      <c r="G90" s="17">
        <v>637.7</v>
      </c>
      <c r="H90" s="17">
        <v>732.1</v>
      </c>
      <c r="I90" s="18">
        <f t="shared" si="10"/>
        <v>1908.9</v>
      </c>
      <c r="J90" s="18">
        <v>1037.8408344099998</v>
      </c>
      <c r="K90" s="18">
        <v>702.6774434399999</v>
      </c>
      <c r="L90" s="18">
        <v>753.40144763</v>
      </c>
      <c r="M90" s="27">
        <f t="shared" si="13"/>
        <v>2493.9197254799997</v>
      </c>
      <c r="N90" s="17">
        <v>328.16985544</v>
      </c>
      <c r="O90" s="17">
        <v>434.88692628</v>
      </c>
      <c r="P90" s="17">
        <v>817.8887004900009</v>
      </c>
      <c r="Q90" s="30">
        <f t="shared" si="14"/>
        <v>1580.945482210001</v>
      </c>
    </row>
    <row r="91" spans="1:17" ht="12.75">
      <c r="A91" s="3" t="s">
        <v>136</v>
      </c>
      <c r="B91" s="17">
        <v>90453.4</v>
      </c>
      <c r="C91" s="17">
        <v>91080.4</v>
      </c>
      <c r="D91" s="17">
        <v>93473.52</v>
      </c>
      <c r="E91" s="17">
        <f t="shared" si="9"/>
        <v>275007.32</v>
      </c>
      <c r="F91" s="17">
        <v>88634.3</v>
      </c>
      <c r="G91" s="17">
        <v>95600.1</v>
      </c>
      <c r="H91" s="17">
        <v>99996.1</v>
      </c>
      <c r="I91" s="18">
        <f t="shared" si="10"/>
        <v>284230.5</v>
      </c>
      <c r="J91" s="18">
        <v>97430.59024101999</v>
      </c>
      <c r="K91" s="18">
        <v>90236.24971975999</v>
      </c>
      <c r="L91" s="18">
        <v>96967.94925603</v>
      </c>
      <c r="M91" s="27">
        <f t="shared" si="13"/>
        <v>284634.78921681</v>
      </c>
      <c r="N91" s="17">
        <v>95948.13541357999</v>
      </c>
      <c r="O91" s="17">
        <v>93575.85836596001</v>
      </c>
      <c r="P91" s="17">
        <v>99054.63288754</v>
      </c>
      <c r="Q91" s="30">
        <f t="shared" si="14"/>
        <v>288578.62666708</v>
      </c>
    </row>
    <row r="92" spans="1:17" ht="12.75">
      <c r="A92" s="11" t="s">
        <v>115</v>
      </c>
      <c r="B92" s="12">
        <v>227.9</v>
      </c>
      <c r="C92" s="12">
        <v>227.9</v>
      </c>
      <c r="D92" s="12">
        <v>227.89</v>
      </c>
      <c r="E92" s="12">
        <f t="shared" si="9"/>
        <v>683.69</v>
      </c>
      <c r="F92" s="12">
        <v>227.9</v>
      </c>
      <c r="G92" s="12">
        <v>227.9</v>
      </c>
      <c r="H92" s="12">
        <v>227.9</v>
      </c>
      <c r="I92" s="13">
        <f t="shared" si="10"/>
        <v>683.7</v>
      </c>
      <c r="J92" s="13">
        <v>227.9</v>
      </c>
      <c r="K92" s="13">
        <v>227.9</v>
      </c>
      <c r="L92" s="13">
        <v>227.9</v>
      </c>
      <c r="M92" s="26">
        <f t="shared" si="13"/>
        <v>683.7</v>
      </c>
      <c r="N92" s="12">
        <v>227.9</v>
      </c>
      <c r="O92" s="12">
        <v>227.9</v>
      </c>
      <c r="P92" s="12">
        <v>227.9</v>
      </c>
      <c r="Q92" s="29">
        <f t="shared" si="14"/>
        <v>683.7</v>
      </c>
    </row>
    <row r="93" spans="1:17" ht="12.75">
      <c r="A93" s="3" t="s">
        <v>137</v>
      </c>
      <c r="B93" s="17">
        <v>90225.5</v>
      </c>
      <c r="C93" s="17">
        <v>90852.5</v>
      </c>
      <c r="D93" s="17">
        <v>93245.63</v>
      </c>
      <c r="E93" s="17">
        <f t="shared" si="9"/>
        <v>274323.63</v>
      </c>
      <c r="F93" s="17">
        <v>88406.4</v>
      </c>
      <c r="G93" s="17">
        <v>95372.2</v>
      </c>
      <c r="H93" s="17">
        <v>99768.2</v>
      </c>
      <c r="I93" s="18">
        <f t="shared" si="10"/>
        <v>283546.8</v>
      </c>
      <c r="J93" s="18">
        <v>97202.69024102</v>
      </c>
      <c r="K93" s="18">
        <v>90008.34971976</v>
      </c>
      <c r="L93" s="18">
        <v>96740.04925603</v>
      </c>
      <c r="M93" s="27">
        <f t="shared" si="13"/>
        <v>283951.08921681</v>
      </c>
      <c r="N93" s="17">
        <v>95720.23541358</v>
      </c>
      <c r="O93" s="17">
        <v>93347.95836596002</v>
      </c>
      <c r="P93" s="17">
        <v>98826.73288754001</v>
      </c>
      <c r="Q93" s="30">
        <f t="shared" si="14"/>
        <v>287894.92666708</v>
      </c>
    </row>
    <row r="94" spans="1:17" ht="12.75">
      <c r="A94" s="11" t="s">
        <v>87</v>
      </c>
      <c r="B94" s="12">
        <v>251.3</v>
      </c>
      <c r="C94" s="12">
        <v>496.5</v>
      </c>
      <c r="D94" s="12">
        <v>800.68</v>
      </c>
      <c r="E94" s="12">
        <f t="shared" si="9"/>
        <v>1548.48</v>
      </c>
      <c r="F94" s="12">
        <v>228.8</v>
      </c>
      <c r="G94" s="12">
        <v>238.7</v>
      </c>
      <c r="H94" s="12">
        <v>214</v>
      </c>
      <c r="I94" s="13">
        <f t="shared" si="10"/>
        <v>681.5</v>
      </c>
      <c r="J94" s="13">
        <v>230.15275785999998</v>
      </c>
      <c r="K94" s="13">
        <v>241.76268081</v>
      </c>
      <c r="L94" s="13">
        <v>259.20892478999997</v>
      </c>
      <c r="M94" s="26">
        <f t="shared" si="13"/>
        <v>731.1243634599999</v>
      </c>
      <c r="N94" s="12">
        <v>2298.3806623500004</v>
      </c>
      <c r="O94" s="12">
        <v>2838.08646988</v>
      </c>
      <c r="P94" s="12">
        <v>251.13519897</v>
      </c>
      <c r="Q94" s="29">
        <f t="shared" si="14"/>
        <v>5387.6023312</v>
      </c>
    </row>
    <row r="95" spans="1:17" ht="12.75">
      <c r="A95" s="11" t="s">
        <v>88</v>
      </c>
      <c r="B95" s="12">
        <v>1938.7</v>
      </c>
      <c r="C95" s="12">
        <v>3276.1</v>
      </c>
      <c r="D95" s="12">
        <v>4067.79</v>
      </c>
      <c r="E95" s="12">
        <f t="shared" si="9"/>
        <v>9282.59</v>
      </c>
      <c r="F95" s="12">
        <v>2411.5</v>
      </c>
      <c r="G95" s="12">
        <v>2858.1</v>
      </c>
      <c r="H95" s="12">
        <v>2711.3</v>
      </c>
      <c r="I95" s="13">
        <f t="shared" si="10"/>
        <v>7980.900000000001</v>
      </c>
      <c r="J95" s="13">
        <v>2641.3417567299994</v>
      </c>
      <c r="K95" s="13">
        <v>2590.6382062699995</v>
      </c>
      <c r="L95" s="13">
        <v>2522.6979129899996</v>
      </c>
      <c r="M95" s="26">
        <f t="shared" si="13"/>
        <v>7754.677875989999</v>
      </c>
      <c r="N95" s="12">
        <v>225.49998975</v>
      </c>
      <c r="O95" s="12">
        <v>257.58715975</v>
      </c>
      <c r="P95" s="12">
        <v>2696.53993626</v>
      </c>
      <c r="Q95" s="29">
        <f t="shared" si="14"/>
        <v>3179.62708576</v>
      </c>
    </row>
    <row r="96" spans="1:17" ht="12.75">
      <c r="A96" s="11" t="s">
        <v>68</v>
      </c>
      <c r="B96" s="12">
        <v>717.7</v>
      </c>
      <c r="C96" s="12">
        <v>1450.7</v>
      </c>
      <c r="D96" s="12">
        <v>1562.58</v>
      </c>
      <c r="E96" s="12">
        <f t="shared" si="9"/>
        <v>3730.98</v>
      </c>
      <c r="F96" s="12">
        <v>1801.5</v>
      </c>
      <c r="G96" s="12">
        <v>1361.5</v>
      </c>
      <c r="H96" s="12">
        <v>1195.8</v>
      </c>
      <c r="I96" s="13">
        <f t="shared" si="10"/>
        <v>4358.8</v>
      </c>
      <c r="J96" s="13">
        <v>1453.35178263</v>
      </c>
      <c r="K96" s="13">
        <v>1018.9622454999999</v>
      </c>
      <c r="L96" s="13">
        <v>1417.83010203</v>
      </c>
      <c r="M96" s="26">
        <f t="shared" si="13"/>
        <v>3890.14413016</v>
      </c>
      <c r="N96" s="12">
        <v>696.93394</v>
      </c>
      <c r="O96" s="12">
        <v>3080.18519231</v>
      </c>
      <c r="P96" s="12">
        <v>1539.5502448000002</v>
      </c>
      <c r="Q96" s="29">
        <f t="shared" si="14"/>
        <v>5316.66937711</v>
      </c>
    </row>
    <row r="97" spans="1:17" ht="12.75">
      <c r="A97" s="11" t="s">
        <v>89</v>
      </c>
      <c r="B97" s="12">
        <v>2907.7</v>
      </c>
      <c r="C97" s="12">
        <v>5223.3</v>
      </c>
      <c r="D97" s="12">
        <v>6431.05</v>
      </c>
      <c r="E97" s="12">
        <f t="shared" si="9"/>
        <v>14562.05</v>
      </c>
      <c r="F97" s="12">
        <v>4441.8</v>
      </c>
      <c r="G97" s="12">
        <v>4458.3</v>
      </c>
      <c r="H97" s="12">
        <v>4121.1</v>
      </c>
      <c r="I97" s="13">
        <f t="shared" si="10"/>
        <v>13021.2</v>
      </c>
      <c r="J97" s="13">
        <v>4324.8462972199995</v>
      </c>
      <c r="K97" s="13">
        <v>3851.3631325799993</v>
      </c>
      <c r="L97" s="13">
        <v>4199.73693981</v>
      </c>
      <c r="M97" s="26">
        <f t="shared" si="13"/>
        <v>12375.94636961</v>
      </c>
      <c r="N97" s="12">
        <v>3220.8145921000005</v>
      </c>
      <c r="O97" s="12">
        <v>6175.85882194</v>
      </c>
      <c r="P97" s="12">
        <v>4487.22538003</v>
      </c>
      <c r="Q97" s="29">
        <f t="shared" si="14"/>
        <v>13883.89879407</v>
      </c>
    </row>
    <row r="98" spans="1:17" ht="12.75">
      <c r="A98" s="19" t="s">
        <v>18</v>
      </c>
      <c r="B98" s="17">
        <v>93133.2</v>
      </c>
      <c r="C98" s="17">
        <v>96075.8</v>
      </c>
      <c r="D98" s="17">
        <v>99676.68</v>
      </c>
      <c r="E98" s="17">
        <f t="shared" si="9"/>
        <v>288885.68</v>
      </c>
      <c r="F98" s="17">
        <v>92848.2</v>
      </c>
      <c r="G98" s="17">
        <v>99830.5</v>
      </c>
      <c r="H98" s="17">
        <v>103889.3</v>
      </c>
      <c r="I98" s="18">
        <f t="shared" si="10"/>
        <v>296568</v>
      </c>
      <c r="J98" s="18">
        <v>101527.53653824</v>
      </c>
      <c r="K98" s="18">
        <v>93859.71285233999</v>
      </c>
      <c r="L98" s="18">
        <v>100939.78619584</v>
      </c>
      <c r="M98" s="27">
        <f t="shared" si="13"/>
        <v>296327.03558642</v>
      </c>
      <c r="N98" s="17">
        <v>98941.05000568</v>
      </c>
      <c r="O98" s="17">
        <v>99523.81718790001</v>
      </c>
      <c r="P98" s="17">
        <v>103313.95826757001</v>
      </c>
      <c r="Q98" s="30">
        <f t="shared" si="14"/>
        <v>301778.82546115003</v>
      </c>
    </row>
    <row r="99" spans="9:13" ht="12.75">
      <c r="I99" s="6"/>
      <c r="J99" s="6"/>
      <c r="K99" s="6"/>
      <c r="L99" s="6"/>
      <c r="M99" s="6"/>
    </row>
    <row r="100" spans="9:13" ht="12.75">
      <c r="I100" s="6"/>
      <c r="J100" s="6"/>
      <c r="K100" s="6"/>
      <c r="L100" s="6"/>
      <c r="M100" s="6"/>
    </row>
    <row r="101" spans="1:17" ht="15.75">
      <c r="A101" s="25" t="s">
        <v>100</v>
      </c>
      <c r="I101" s="6"/>
      <c r="J101" s="6"/>
      <c r="K101" s="6"/>
      <c r="L101" s="6"/>
      <c r="M101" s="6"/>
      <c r="Q101" s="38" t="s">
        <v>140</v>
      </c>
    </row>
    <row r="102" spans="1:17" ht="12.75">
      <c r="A102" s="36" t="s">
        <v>113</v>
      </c>
      <c r="B102" s="34" t="s">
        <v>126</v>
      </c>
      <c r="C102" s="34"/>
      <c r="D102" s="34"/>
      <c r="E102" s="34"/>
      <c r="F102" s="34" t="s">
        <v>127</v>
      </c>
      <c r="G102" s="34"/>
      <c r="H102" s="34"/>
      <c r="I102" s="34"/>
      <c r="J102" s="34" t="s">
        <v>128</v>
      </c>
      <c r="K102" s="34"/>
      <c r="L102" s="34"/>
      <c r="M102" s="34"/>
      <c r="N102" s="34" t="s">
        <v>129</v>
      </c>
      <c r="O102" s="34"/>
      <c r="P102" s="34"/>
      <c r="Q102" s="34"/>
    </row>
    <row r="103" spans="1:17" ht="12.75">
      <c r="A103" s="36"/>
      <c r="B103" s="8" t="s">
        <v>102</v>
      </c>
      <c r="C103" s="8" t="s">
        <v>106</v>
      </c>
      <c r="D103" s="8" t="s">
        <v>107</v>
      </c>
      <c r="E103" s="8" t="s">
        <v>108</v>
      </c>
      <c r="F103" s="8" t="s">
        <v>120</v>
      </c>
      <c r="G103" s="8" t="s">
        <v>121</v>
      </c>
      <c r="H103" s="8" t="s">
        <v>122</v>
      </c>
      <c r="I103" s="8" t="s">
        <v>108</v>
      </c>
      <c r="J103" s="8" t="s">
        <v>123</v>
      </c>
      <c r="K103" s="8" t="s">
        <v>124</v>
      </c>
      <c r="L103" s="8" t="s">
        <v>125</v>
      </c>
      <c r="M103" s="8" t="s">
        <v>108</v>
      </c>
      <c r="N103" s="8" t="s">
        <v>130</v>
      </c>
      <c r="O103" s="8" t="s">
        <v>131</v>
      </c>
      <c r="P103" s="8" t="s">
        <v>132</v>
      </c>
      <c r="Q103" s="8" t="s">
        <v>108</v>
      </c>
    </row>
    <row r="104" spans="1:17" ht="12.75">
      <c r="A104" s="9" t="s">
        <v>44</v>
      </c>
      <c r="B104" s="10"/>
      <c r="C104" s="10"/>
      <c r="D104" s="10"/>
      <c r="E104" s="10"/>
      <c r="F104" s="10"/>
      <c r="G104" s="10"/>
      <c r="H104" s="10"/>
      <c r="I104" s="10"/>
      <c r="J104" s="23"/>
      <c r="K104" s="23"/>
      <c r="L104" s="23"/>
      <c r="M104" s="23"/>
      <c r="N104" s="23"/>
      <c r="O104" s="23"/>
      <c r="P104" s="23"/>
      <c r="Q104" s="23"/>
    </row>
    <row r="105" spans="1:17" ht="12.75">
      <c r="A105" s="11" t="s">
        <v>45</v>
      </c>
      <c r="B105" s="12">
        <v>4506.9</v>
      </c>
      <c r="C105" s="12">
        <v>6453.4</v>
      </c>
      <c r="D105" s="12">
        <v>5820.4</v>
      </c>
      <c r="E105" s="12">
        <f aca="true" t="shared" si="15" ref="E105:E128">SUM(B105:D105)</f>
        <v>16780.699999999997</v>
      </c>
      <c r="F105" s="12">
        <v>7503.9</v>
      </c>
      <c r="G105" s="12">
        <v>5860.8</v>
      </c>
      <c r="H105" s="12">
        <v>5716.1</v>
      </c>
      <c r="I105" s="13">
        <f t="shared" si="10"/>
        <v>19080.800000000003</v>
      </c>
      <c r="J105" s="13">
        <v>7983.405034</v>
      </c>
      <c r="K105" s="13">
        <v>6032.683126</v>
      </c>
      <c r="L105" s="13">
        <v>5509.434559</v>
      </c>
      <c r="M105" s="26">
        <f aca="true" t="shared" si="16" ref="M105:M111">SUM(J105:L105)</f>
        <v>19525.522719</v>
      </c>
      <c r="N105" s="12">
        <v>6808.726992</v>
      </c>
      <c r="O105" s="12">
        <v>5617.048849</v>
      </c>
      <c r="P105" s="12">
        <v>5803.4621773</v>
      </c>
      <c r="Q105" s="29">
        <f aca="true" t="shared" si="17" ref="Q105:Q111">SUM(N105:P105)</f>
        <v>18229.2380183</v>
      </c>
    </row>
    <row r="106" spans="1:17" ht="12.75">
      <c r="A106" s="11" t="s">
        <v>46</v>
      </c>
      <c r="B106" s="12">
        <v>3598.4</v>
      </c>
      <c r="C106" s="12">
        <v>3060.8</v>
      </c>
      <c r="D106" s="12">
        <v>3598.8</v>
      </c>
      <c r="E106" s="12">
        <f t="shared" si="15"/>
        <v>10258</v>
      </c>
      <c r="F106" s="12">
        <v>3256.1</v>
      </c>
      <c r="G106" s="12">
        <v>3482.5</v>
      </c>
      <c r="H106" s="12">
        <v>3965.9</v>
      </c>
      <c r="I106" s="13">
        <f t="shared" si="10"/>
        <v>10704.5</v>
      </c>
      <c r="J106" s="13">
        <v>3170.491528</v>
      </c>
      <c r="K106" s="13">
        <v>4086.931482</v>
      </c>
      <c r="L106" s="13">
        <v>3275.255506</v>
      </c>
      <c r="M106" s="26">
        <f t="shared" si="16"/>
        <v>10532.678516</v>
      </c>
      <c r="N106" s="12">
        <v>3658.06715</v>
      </c>
      <c r="O106" s="12">
        <v>3566.368764</v>
      </c>
      <c r="P106" s="12">
        <v>4349.136128</v>
      </c>
      <c r="Q106" s="29">
        <f t="shared" si="17"/>
        <v>11573.572042</v>
      </c>
    </row>
    <row r="107" spans="1:17" ht="12.75">
      <c r="A107" s="11" t="s">
        <v>47</v>
      </c>
      <c r="B107" s="12">
        <v>1132.9</v>
      </c>
      <c r="C107" s="12">
        <v>1175.7</v>
      </c>
      <c r="D107" s="12">
        <v>986.9</v>
      </c>
      <c r="E107" s="12">
        <f t="shared" si="15"/>
        <v>3295.5000000000005</v>
      </c>
      <c r="F107" s="12">
        <v>1480.7</v>
      </c>
      <c r="G107" s="12">
        <v>1094.2</v>
      </c>
      <c r="H107" s="12">
        <v>932.6</v>
      </c>
      <c r="I107" s="13">
        <f t="shared" si="10"/>
        <v>3507.5</v>
      </c>
      <c r="J107" s="13">
        <v>2503.148259</v>
      </c>
      <c r="K107" s="13">
        <v>642.372552</v>
      </c>
      <c r="L107" s="13">
        <v>1677.945826</v>
      </c>
      <c r="M107" s="26">
        <f t="shared" si="16"/>
        <v>4823.466637</v>
      </c>
      <c r="N107" s="12">
        <v>1410.897665</v>
      </c>
      <c r="O107" s="12">
        <v>1483.025238</v>
      </c>
      <c r="P107" s="12">
        <v>420.946902</v>
      </c>
      <c r="Q107" s="29">
        <f t="shared" si="17"/>
        <v>3314.869805</v>
      </c>
    </row>
    <row r="108" spans="1:17" ht="12.75">
      <c r="A108" s="11" t="s">
        <v>49</v>
      </c>
      <c r="B108" s="12">
        <v>1772.5</v>
      </c>
      <c r="C108" s="12">
        <v>2387.1</v>
      </c>
      <c r="D108" s="12">
        <v>2545.8</v>
      </c>
      <c r="E108" s="12">
        <f t="shared" si="15"/>
        <v>6705.400000000001</v>
      </c>
      <c r="F108" s="12">
        <v>1259.8</v>
      </c>
      <c r="G108" s="12">
        <v>3043.8</v>
      </c>
      <c r="H108" s="12">
        <v>3207.6</v>
      </c>
      <c r="I108" s="13">
        <f t="shared" si="10"/>
        <v>7511.200000000001</v>
      </c>
      <c r="J108" s="13">
        <v>1444.61557985</v>
      </c>
      <c r="K108" s="13">
        <v>4434.199145760001</v>
      </c>
      <c r="L108" s="13">
        <v>3047.8603116199997</v>
      </c>
      <c r="M108" s="26">
        <f t="shared" si="16"/>
        <v>8926.67503723</v>
      </c>
      <c r="N108" s="12">
        <v>3012.30662858</v>
      </c>
      <c r="O108" s="12">
        <v>2595.76072092</v>
      </c>
      <c r="P108" s="12">
        <v>3542.955554</v>
      </c>
      <c r="Q108" s="29">
        <f t="shared" si="17"/>
        <v>9151.022903500001</v>
      </c>
    </row>
    <row r="109" spans="1:17" ht="12.75">
      <c r="A109" s="11" t="s">
        <v>93</v>
      </c>
      <c r="B109" s="12">
        <v>141.7</v>
      </c>
      <c r="C109" s="12"/>
      <c r="D109" s="12">
        <v>938</v>
      </c>
      <c r="E109" s="12">
        <f t="shared" si="15"/>
        <v>1079.7</v>
      </c>
      <c r="F109" s="12">
        <v>737.5</v>
      </c>
      <c r="G109" s="12">
        <v>795.7</v>
      </c>
      <c r="H109" s="12">
        <v>685.5</v>
      </c>
      <c r="I109" s="13">
        <f t="shared" si="10"/>
        <v>2218.7</v>
      </c>
      <c r="J109" s="13">
        <v>771.634926</v>
      </c>
      <c r="K109" s="13">
        <v>853.871952</v>
      </c>
      <c r="L109" s="13">
        <v>711.283476</v>
      </c>
      <c r="M109" s="26">
        <f t="shared" si="16"/>
        <v>2336.7903539999998</v>
      </c>
      <c r="N109" s="12">
        <v>1108.8250006399999</v>
      </c>
      <c r="O109" s="12">
        <v>1181.0086486500002</v>
      </c>
      <c r="P109" s="12">
        <v>1164.8903338</v>
      </c>
      <c r="Q109" s="29">
        <f t="shared" si="17"/>
        <v>3454.72398309</v>
      </c>
    </row>
    <row r="110" spans="1:17" ht="12.75">
      <c r="A110" s="11" t="s">
        <v>59</v>
      </c>
      <c r="B110" s="12">
        <v>504.4</v>
      </c>
      <c r="C110" s="12">
        <v>591.9</v>
      </c>
      <c r="D110" s="12">
        <v>59</v>
      </c>
      <c r="E110" s="12">
        <f t="shared" si="15"/>
        <v>1155.3</v>
      </c>
      <c r="F110" s="12">
        <v>10.4</v>
      </c>
      <c r="G110" s="12">
        <v>9</v>
      </c>
      <c r="H110" s="12">
        <v>53.9</v>
      </c>
      <c r="I110" s="13">
        <f t="shared" si="10"/>
        <v>73.3</v>
      </c>
      <c r="J110" s="13">
        <v>46.547972</v>
      </c>
      <c r="K110" s="13">
        <v>6.527272</v>
      </c>
      <c r="L110" s="13">
        <v>51.017003</v>
      </c>
      <c r="M110" s="26">
        <f t="shared" si="16"/>
        <v>104.092247</v>
      </c>
      <c r="N110" s="12">
        <v>2.009092</v>
      </c>
      <c r="O110" s="12">
        <v>49.2142537</v>
      </c>
      <c r="P110" s="12">
        <v>2.4054550000000745</v>
      </c>
      <c r="Q110" s="29">
        <f t="shared" si="17"/>
        <v>53.62880070000008</v>
      </c>
    </row>
    <row r="111" spans="1:17" ht="12.75">
      <c r="A111" s="19" t="s">
        <v>53</v>
      </c>
      <c r="B111" s="17">
        <v>11656.8</v>
      </c>
      <c r="C111" s="17">
        <v>13668.9</v>
      </c>
      <c r="D111" s="17">
        <v>13948.9</v>
      </c>
      <c r="E111" s="17">
        <f t="shared" si="15"/>
        <v>39274.6</v>
      </c>
      <c r="F111" s="17">
        <v>14248.4</v>
      </c>
      <c r="G111" s="17">
        <v>14286</v>
      </c>
      <c r="H111" s="17">
        <v>14561.6</v>
      </c>
      <c r="I111" s="18">
        <f t="shared" si="10"/>
        <v>43096</v>
      </c>
      <c r="J111" s="18">
        <v>15919.84329885</v>
      </c>
      <c r="K111" s="18">
        <v>16056.585529760001</v>
      </c>
      <c r="L111" s="18">
        <v>14272.79668162</v>
      </c>
      <c r="M111" s="27">
        <f t="shared" si="16"/>
        <v>46249.225510230004</v>
      </c>
      <c r="N111" s="17">
        <v>16000.832528219998</v>
      </c>
      <c r="O111" s="17">
        <v>14492.42647427</v>
      </c>
      <c r="P111" s="17">
        <v>15283.7965501</v>
      </c>
      <c r="Q111" s="30">
        <f t="shared" si="17"/>
        <v>45777.05555259</v>
      </c>
    </row>
    <row r="112" spans="1:17" ht="12.75">
      <c r="A112" s="9" t="s">
        <v>54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28"/>
      <c r="N112" s="10"/>
      <c r="O112" s="10"/>
      <c r="P112" s="10"/>
      <c r="Q112" s="31"/>
    </row>
    <row r="113" spans="1:17" ht="12.75">
      <c r="A113" s="11" t="s">
        <v>45</v>
      </c>
      <c r="B113" s="12">
        <v>2619.8</v>
      </c>
      <c r="C113" s="12">
        <v>3442.1</v>
      </c>
      <c r="D113" s="12">
        <v>3958.4</v>
      </c>
      <c r="E113" s="12">
        <f t="shared" si="15"/>
        <v>10020.3</v>
      </c>
      <c r="F113" s="12">
        <v>4641.8</v>
      </c>
      <c r="G113" s="12">
        <v>3607.1</v>
      </c>
      <c r="H113" s="12">
        <v>3325.4</v>
      </c>
      <c r="I113" s="13">
        <f t="shared" si="10"/>
        <v>11574.3</v>
      </c>
      <c r="J113" s="13">
        <v>6205.086765</v>
      </c>
      <c r="K113" s="13">
        <v>2768.1876822</v>
      </c>
      <c r="L113" s="13">
        <v>4312.62478318</v>
      </c>
      <c r="M113" s="26">
        <f aca="true" t="shared" si="18" ref="M113:M129">SUM(J113:L113)</f>
        <v>13285.89923038</v>
      </c>
      <c r="N113" s="12">
        <v>4409.40683557</v>
      </c>
      <c r="O113" s="12">
        <v>4765.3659897</v>
      </c>
      <c r="P113" s="12">
        <v>3489.49779015</v>
      </c>
      <c r="Q113" s="29">
        <f aca="true" t="shared" si="19" ref="Q113:Q129">SUM(N113:P113)</f>
        <v>12664.27061542</v>
      </c>
    </row>
    <row r="114" spans="1:17" ht="12.75">
      <c r="A114" s="11" t="s">
        <v>46</v>
      </c>
      <c r="B114" s="12">
        <v>1989.2</v>
      </c>
      <c r="C114" s="12">
        <v>1229.6</v>
      </c>
      <c r="D114" s="12">
        <v>1764.68</v>
      </c>
      <c r="E114" s="12">
        <f t="shared" si="15"/>
        <v>4983.4800000000005</v>
      </c>
      <c r="F114" s="12">
        <v>1658.6</v>
      </c>
      <c r="G114" s="12">
        <v>1506.9</v>
      </c>
      <c r="H114" s="12">
        <v>1453.7</v>
      </c>
      <c r="I114" s="13">
        <f t="shared" si="10"/>
        <v>4619.2</v>
      </c>
      <c r="J114" s="13">
        <v>1241.999012</v>
      </c>
      <c r="K114" s="13">
        <v>1426.552497</v>
      </c>
      <c r="L114" s="13">
        <v>1788.710739</v>
      </c>
      <c r="M114" s="26">
        <f t="shared" si="18"/>
        <v>4457.262248</v>
      </c>
      <c r="N114" s="12">
        <v>2265.323897</v>
      </c>
      <c r="O114" s="12">
        <v>2003.711105</v>
      </c>
      <c r="P114" s="12">
        <v>2257.875365</v>
      </c>
      <c r="Q114" s="29">
        <f t="shared" si="19"/>
        <v>6526.910367</v>
      </c>
    </row>
    <row r="115" spans="1:17" ht="12.75">
      <c r="A115" s="11" t="s">
        <v>47</v>
      </c>
      <c r="B115" s="12">
        <v>276.1</v>
      </c>
      <c r="C115" s="12">
        <v>175.3</v>
      </c>
      <c r="D115" s="12">
        <v>784.98</v>
      </c>
      <c r="E115" s="12">
        <f t="shared" si="15"/>
        <v>1236.38</v>
      </c>
      <c r="F115" s="12">
        <v>1809.2</v>
      </c>
      <c r="G115" s="12">
        <v>603.6</v>
      </c>
      <c r="H115" s="12">
        <v>1576.4</v>
      </c>
      <c r="I115" s="13">
        <f t="shared" si="10"/>
        <v>3989.2000000000003</v>
      </c>
      <c r="J115" s="13">
        <v>1127.7941602</v>
      </c>
      <c r="K115" s="13">
        <v>1374.7358466199998</v>
      </c>
      <c r="L115" s="13">
        <v>615.95782439</v>
      </c>
      <c r="M115" s="26">
        <f t="shared" si="18"/>
        <v>3118.48783121</v>
      </c>
      <c r="N115" s="12">
        <v>448.5028044</v>
      </c>
      <c r="O115" s="12">
        <v>1105.8545686</v>
      </c>
      <c r="P115" s="12">
        <v>391.289228</v>
      </c>
      <c r="Q115" s="29">
        <f t="shared" si="19"/>
        <v>1945.646601</v>
      </c>
    </row>
    <row r="116" spans="1:17" ht="12.75">
      <c r="A116" s="11" t="s">
        <v>59</v>
      </c>
      <c r="B116" s="12">
        <v>16700.7</v>
      </c>
      <c r="C116" s="12">
        <v>20718.7</v>
      </c>
      <c r="D116" s="12">
        <v>18444.3</v>
      </c>
      <c r="E116" s="12">
        <f t="shared" si="15"/>
        <v>55863.7</v>
      </c>
      <c r="F116" s="12">
        <v>18897.9</v>
      </c>
      <c r="G116" s="12">
        <v>21449</v>
      </c>
      <c r="H116" s="12">
        <v>22572.6</v>
      </c>
      <c r="I116" s="13">
        <f t="shared" si="10"/>
        <v>62919.5</v>
      </c>
      <c r="J116" s="13">
        <v>18127.530380030003</v>
      </c>
      <c r="K116" s="13">
        <v>25672.30048464001</v>
      </c>
      <c r="L116" s="13">
        <v>21514.02259396</v>
      </c>
      <c r="M116" s="26">
        <f t="shared" si="18"/>
        <v>65313.853458630016</v>
      </c>
      <c r="N116" s="12">
        <v>20522.64830661</v>
      </c>
      <c r="O116" s="12">
        <v>17146.023629950003</v>
      </c>
      <c r="P116" s="12">
        <v>18696.255066050002</v>
      </c>
      <c r="Q116" s="29">
        <f t="shared" si="19"/>
        <v>56364.92700261</v>
      </c>
    </row>
    <row r="117" spans="1:17" ht="12.75">
      <c r="A117" s="11" t="s">
        <v>94</v>
      </c>
      <c r="B117" s="12">
        <v>64.4</v>
      </c>
      <c r="C117" s="12">
        <v>65.8</v>
      </c>
      <c r="D117" s="12">
        <v>31</v>
      </c>
      <c r="E117" s="12">
        <f t="shared" si="15"/>
        <v>161.2</v>
      </c>
      <c r="F117" s="12">
        <v>101.7</v>
      </c>
      <c r="G117" s="12">
        <v>202</v>
      </c>
      <c r="H117" s="12">
        <v>216.8</v>
      </c>
      <c r="I117" s="13">
        <f t="shared" si="10"/>
        <v>520.5</v>
      </c>
      <c r="J117" s="13">
        <v>44.79420281</v>
      </c>
      <c r="K117" s="13">
        <v>39.88259446</v>
      </c>
      <c r="L117" s="13">
        <v>38.462760450000005</v>
      </c>
      <c r="M117" s="26">
        <f t="shared" si="18"/>
        <v>123.13955772000001</v>
      </c>
      <c r="N117" s="12">
        <v>393.69761349000004</v>
      </c>
      <c r="O117" s="12">
        <v>178.97265837</v>
      </c>
      <c r="P117" s="12">
        <v>763.92466102</v>
      </c>
      <c r="Q117" s="29">
        <f t="shared" si="19"/>
        <v>1336.5949328800002</v>
      </c>
    </row>
    <row r="118" spans="1:17" ht="12.75">
      <c r="A118" s="11" t="s">
        <v>104</v>
      </c>
      <c r="B118" s="12"/>
      <c r="C118" s="12">
        <v>491.8</v>
      </c>
      <c r="D118" s="12">
        <v>2.9</v>
      </c>
      <c r="E118" s="12"/>
      <c r="F118" s="12">
        <v>0</v>
      </c>
      <c r="G118" s="12">
        <v>266.6</v>
      </c>
      <c r="H118" s="12">
        <v>0</v>
      </c>
      <c r="I118" s="13">
        <f t="shared" si="10"/>
        <v>266.6</v>
      </c>
      <c r="J118" s="13">
        <v>0</v>
      </c>
      <c r="K118" s="13">
        <v>247.07214069999998</v>
      </c>
      <c r="L118" s="13">
        <v>246.7552473</v>
      </c>
      <c r="M118" s="26">
        <f t="shared" si="18"/>
        <v>493.827388</v>
      </c>
      <c r="N118" s="12">
        <v>0.094262</v>
      </c>
      <c r="O118" s="12">
        <v>0</v>
      </c>
      <c r="P118" s="12">
        <v>0</v>
      </c>
      <c r="Q118" s="29">
        <f t="shared" si="19"/>
        <v>0.094262</v>
      </c>
    </row>
    <row r="119" spans="1:17" ht="12.75">
      <c r="A119" s="19" t="s">
        <v>53</v>
      </c>
      <c r="B119" s="17">
        <v>21650.2</v>
      </c>
      <c r="C119" s="17">
        <v>25631.5</v>
      </c>
      <c r="D119" s="17">
        <v>24986.26</v>
      </c>
      <c r="E119" s="17">
        <f>SUM(B119:D119)-D118</f>
        <v>72265.06</v>
      </c>
      <c r="F119" s="17">
        <v>27109.2</v>
      </c>
      <c r="G119" s="17">
        <v>27635.2</v>
      </c>
      <c r="H119" s="17">
        <v>29144.9</v>
      </c>
      <c r="I119" s="18">
        <f t="shared" si="10"/>
        <v>83889.3</v>
      </c>
      <c r="J119" s="18">
        <v>26747.204520040003</v>
      </c>
      <c r="K119" s="18">
        <v>31528.73124562001</v>
      </c>
      <c r="L119" s="18">
        <v>28516.533948279997</v>
      </c>
      <c r="M119" s="27">
        <f t="shared" si="18"/>
        <v>86792.46971394001</v>
      </c>
      <c r="N119" s="17">
        <v>28039.67371907</v>
      </c>
      <c r="O119" s="17">
        <v>25199.92795162</v>
      </c>
      <c r="P119" s="17">
        <v>25598.84211022</v>
      </c>
      <c r="Q119" s="30">
        <f t="shared" si="19"/>
        <v>78838.44378090999</v>
      </c>
    </row>
    <row r="120" spans="1:17" ht="12.75">
      <c r="A120" s="11" t="s">
        <v>95</v>
      </c>
      <c r="B120" s="12">
        <v>710.5</v>
      </c>
      <c r="C120" s="12">
        <v>2266.2</v>
      </c>
      <c r="D120" s="12">
        <v>35522.57</v>
      </c>
      <c r="E120" s="12">
        <f t="shared" si="15"/>
        <v>38499.27</v>
      </c>
      <c r="F120" s="12">
        <v>4237.1</v>
      </c>
      <c r="G120" s="12">
        <v>1695</v>
      </c>
      <c r="H120" s="12">
        <v>44793.2</v>
      </c>
      <c r="I120" s="13">
        <f t="shared" si="10"/>
        <v>50725.299999999996</v>
      </c>
      <c r="J120" s="13">
        <v>7964.07280952</v>
      </c>
      <c r="K120" s="13">
        <v>528.89669838</v>
      </c>
      <c r="L120" s="13">
        <v>45704.48273550999</v>
      </c>
      <c r="M120" s="26">
        <f t="shared" si="18"/>
        <v>54197.45224340999</v>
      </c>
      <c r="N120" s="12">
        <v>3230.94665467</v>
      </c>
      <c r="O120" s="12">
        <v>1089.9792956799997</v>
      </c>
      <c r="P120" s="12">
        <v>64050.524028019994</v>
      </c>
      <c r="Q120" s="29">
        <f t="shared" si="19"/>
        <v>68371.44997836999</v>
      </c>
    </row>
    <row r="121" spans="1:17" ht="12.75">
      <c r="A121" s="11" t="s">
        <v>96</v>
      </c>
      <c r="B121" s="12">
        <v>21320.8</v>
      </c>
      <c r="C121" s="12">
        <v>21198.5</v>
      </c>
      <c r="D121" s="12">
        <v>21154.9</v>
      </c>
      <c r="E121" s="12">
        <f t="shared" si="15"/>
        <v>63674.200000000004</v>
      </c>
      <c r="F121" s="12">
        <v>20689.6</v>
      </c>
      <c r="G121" s="12">
        <v>20866.7</v>
      </c>
      <c r="H121" s="12">
        <v>21271.8</v>
      </c>
      <c r="I121" s="13">
        <f t="shared" si="10"/>
        <v>62828.100000000006</v>
      </c>
      <c r="J121" s="13">
        <v>22695.96995046</v>
      </c>
      <c r="K121" s="13">
        <v>23717.00319923</v>
      </c>
      <c r="L121" s="13">
        <v>24925.61356224</v>
      </c>
      <c r="M121" s="26">
        <f t="shared" si="18"/>
        <v>71338.58671193</v>
      </c>
      <c r="N121" s="12">
        <v>25698.36146337</v>
      </c>
      <c r="O121" s="12">
        <v>33407.85130947</v>
      </c>
      <c r="P121" s="12">
        <v>31441.03422373</v>
      </c>
      <c r="Q121" s="29">
        <f t="shared" si="19"/>
        <v>90547.24699657</v>
      </c>
    </row>
    <row r="122" spans="1:17" ht="12.75">
      <c r="A122" s="11" t="s">
        <v>97</v>
      </c>
      <c r="B122" s="12">
        <v>2503.8</v>
      </c>
      <c r="C122" s="12">
        <v>3414.9</v>
      </c>
      <c r="D122" s="12">
        <v>3557.6</v>
      </c>
      <c r="E122" s="12">
        <f t="shared" si="15"/>
        <v>9476.300000000001</v>
      </c>
      <c r="F122" s="12">
        <v>2989.4</v>
      </c>
      <c r="G122" s="12">
        <v>2985.5</v>
      </c>
      <c r="H122" s="12">
        <v>3808.8</v>
      </c>
      <c r="I122" s="13">
        <f t="shared" si="10"/>
        <v>9783.7</v>
      </c>
      <c r="J122" s="13">
        <v>3156.82983139</v>
      </c>
      <c r="K122" s="13">
        <v>3492.0530458700005</v>
      </c>
      <c r="L122" s="13">
        <v>3523.3637216899997</v>
      </c>
      <c r="M122" s="26">
        <f t="shared" si="18"/>
        <v>10172.246598950001</v>
      </c>
      <c r="N122" s="12">
        <v>3327.2367188400003</v>
      </c>
      <c r="O122" s="12">
        <v>3106.4565467100006</v>
      </c>
      <c r="P122" s="12">
        <v>3995.44232083</v>
      </c>
      <c r="Q122" s="29">
        <f t="shared" si="19"/>
        <v>10429.13558638</v>
      </c>
    </row>
    <row r="123" spans="1:17" ht="12.75">
      <c r="A123" s="11" t="s">
        <v>14</v>
      </c>
      <c r="B123" s="12">
        <v>16.9</v>
      </c>
      <c r="C123" s="12"/>
      <c r="D123" s="12">
        <v>0</v>
      </c>
      <c r="E123" s="12">
        <f t="shared" si="15"/>
        <v>16.9</v>
      </c>
      <c r="F123" s="12">
        <v>0</v>
      </c>
      <c r="G123" s="12">
        <v>26.8</v>
      </c>
      <c r="H123" s="12">
        <v>0</v>
      </c>
      <c r="I123" s="13">
        <f t="shared" si="10"/>
        <v>26.8</v>
      </c>
      <c r="J123" s="13">
        <v>0</v>
      </c>
      <c r="K123" s="13">
        <v>0</v>
      </c>
      <c r="L123" s="13">
        <v>0</v>
      </c>
      <c r="M123" s="26">
        <f t="shared" si="18"/>
        <v>0</v>
      </c>
      <c r="N123" s="12">
        <v>0</v>
      </c>
      <c r="O123" s="12">
        <v>0</v>
      </c>
      <c r="P123" s="12">
        <v>0</v>
      </c>
      <c r="Q123" s="29">
        <f t="shared" si="19"/>
        <v>0</v>
      </c>
    </row>
    <row r="124" spans="1:17" ht="12.75">
      <c r="A124" s="11" t="s">
        <v>13</v>
      </c>
      <c r="B124" s="12">
        <v>261.8</v>
      </c>
      <c r="C124" s="12">
        <v>372.5</v>
      </c>
      <c r="D124" s="12">
        <v>361.06</v>
      </c>
      <c r="E124" s="12">
        <f t="shared" si="15"/>
        <v>995.3599999999999</v>
      </c>
      <c r="F124" s="12">
        <v>407.8</v>
      </c>
      <c r="G124" s="12">
        <v>387.9</v>
      </c>
      <c r="H124" s="12">
        <v>437.5</v>
      </c>
      <c r="I124" s="13">
        <f t="shared" si="10"/>
        <v>1233.2</v>
      </c>
      <c r="J124" s="13">
        <v>333.23009911</v>
      </c>
      <c r="K124" s="13">
        <v>701.8495328500001</v>
      </c>
      <c r="L124" s="13">
        <v>466.77293087</v>
      </c>
      <c r="M124" s="26">
        <f t="shared" si="18"/>
        <v>1501.8525628300001</v>
      </c>
      <c r="N124" s="12">
        <v>474.56819011000005</v>
      </c>
      <c r="O124" s="12">
        <v>518.60462479</v>
      </c>
      <c r="P124" s="12">
        <v>976.8897354599999</v>
      </c>
      <c r="Q124" s="29">
        <f t="shared" si="19"/>
        <v>1970.06255036</v>
      </c>
    </row>
    <row r="125" spans="1:17" ht="12.75">
      <c r="A125" s="11" t="s">
        <v>98</v>
      </c>
      <c r="B125" s="12">
        <v>4654.7</v>
      </c>
      <c r="C125" s="12">
        <v>4295.3</v>
      </c>
      <c r="D125" s="12">
        <v>3474.66</v>
      </c>
      <c r="E125" s="12">
        <f t="shared" si="15"/>
        <v>12424.66</v>
      </c>
      <c r="F125" s="12">
        <v>5398.4</v>
      </c>
      <c r="G125" s="12">
        <v>5651.8</v>
      </c>
      <c r="H125" s="12">
        <v>4342.6</v>
      </c>
      <c r="I125" s="13">
        <f t="shared" si="10"/>
        <v>15392.800000000001</v>
      </c>
      <c r="J125" s="13">
        <v>5545.22970021</v>
      </c>
      <c r="K125" s="13">
        <v>3454.33178304</v>
      </c>
      <c r="L125" s="13">
        <v>4065.758130250003</v>
      </c>
      <c r="M125" s="26">
        <f t="shared" si="18"/>
        <v>13065.319613500003</v>
      </c>
      <c r="N125" s="12">
        <v>5364.04454954999</v>
      </c>
      <c r="O125" s="12">
        <v>4112.99879147999</v>
      </c>
      <c r="P125" s="12">
        <v>5558.684704149984</v>
      </c>
      <c r="Q125" s="29">
        <f t="shared" si="19"/>
        <v>15035.728045179965</v>
      </c>
    </row>
    <row r="126" spans="1:17" ht="12.75">
      <c r="A126" s="19" t="s">
        <v>53</v>
      </c>
      <c r="B126" s="17">
        <v>29468.5</v>
      </c>
      <c r="C126" s="17">
        <v>31547.4</v>
      </c>
      <c r="D126" s="17">
        <v>64070.79</v>
      </c>
      <c r="E126" s="17">
        <f t="shared" si="15"/>
        <v>125086.69</v>
      </c>
      <c r="F126" s="17">
        <v>33722.3</v>
      </c>
      <c r="G126" s="17">
        <v>31613.7</v>
      </c>
      <c r="H126" s="17">
        <v>74653.9</v>
      </c>
      <c r="I126" s="18">
        <f t="shared" si="10"/>
        <v>139989.9</v>
      </c>
      <c r="J126" s="18">
        <v>39695.33239069</v>
      </c>
      <c r="K126" s="18">
        <v>31894.13425937</v>
      </c>
      <c r="L126" s="18">
        <v>78685.99108056</v>
      </c>
      <c r="M126" s="27">
        <f t="shared" si="18"/>
        <v>150275.45773062</v>
      </c>
      <c r="N126" s="17">
        <v>38095.15757653999</v>
      </c>
      <c r="O126" s="17">
        <v>42235.89056813</v>
      </c>
      <c r="P126" s="17">
        <v>106022.57501218998</v>
      </c>
      <c r="Q126" s="30">
        <f t="shared" si="19"/>
        <v>186353.62315685998</v>
      </c>
    </row>
    <row r="127" spans="1:17" ht="12.75">
      <c r="A127" s="3" t="s">
        <v>136</v>
      </c>
      <c r="B127" s="17">
        <v>62775.5</v>
      </c>
      <c r="C127" s="17">
        <v>70847.8</v>
      </c>
      <c r="D127" s="17">
        <v>103005.95</v>
      </c>
      <c r="E127" s="17">
        <f>E111+E119+E126</f>
        <v>236626.35</v>
      </c>
      <c r="F127" s="17">
        <v>75079.9</v>
      </c>
      <c r="G127" s="17">
        <v>73534.9</v>
      </c>
      <c r="H127" s="17">
        <v>118360.4</v>
      </c>
      <c r="I127" s="18">
        <f t="shared" si="10"/>
        <v>266975.19999999995</v>
      </c>
      <c r="J127" s="18">
        <v>82362.38020958</v>
      </c>
      <c r="K127" s="18">
        <v>79479.45103475002</v>
      </c>
      <c r="L127" s="18">
        <v>121475.32171046</v>
      </c>
      <c r="M127" s="27">
        <f t="shared" si="18"/>
        <v>283317.15295479004</v>
      </c>
      <c r="N127" s="17">
        <v>82135.66382383</v>
      </c>
      <c r="O127" s="17">
        <v>81928.24499402</v>
      </c>
      <c r="P127" s="17">
        <v>146905.21367250997</v>
      </c>
      <c r="Q127" s="30">
        <f t="shared" si="19"/>
        <v>310969.12249035994</v>
      </c>
    </row>
    <row r="128" spans="1:17" ht="12.75">
      <c r="A128" s="11" t="s">
        <v>92</v>
      </c>
      <c r="B128" s="12">
        <v>4096.1</v>
      </c>
      <c r="C128" s="12">
        <v>3956.4</v>
      </c>
      <c r="D128" s="12"/>
      <c r="E128" s="12">
        <f t="shared" si="15"/>
        <v>8052.5</v>
      </c>
      <c r="F128" s="12">
        <v>4096.1</v>
      </c>
      <c r="G128" s="12">
        <v>6191.4</v>
      </c>
      <c r="H128" s="12">
        <v>5334.3</v>
      </c>
      <c r="I128" s="13">
        <f t="shared" si="10"/>
        <v>15621.8</v>
      </c>
      <c r="J128" s="13">
        <v>5334.3</v>
      </c>
      <c r="K128" s="13">
        <v>5426.5</v>
      </c>
      <c r="L128" s="13">
        <v>5334.3</v>
      </c>
      <c r="M128" s="26">
        <f t="shared" si="18"/>
        <v>16095.099999999999</v>
      </c>
      <c r="N128" s="12">
        <v>5334.3</v>
      </c>
      <c r="O128" s="12">
        <v>5334.3</v>
      </c>
      <c r="P128" s="12">
        <v>5334.7</v>
      </c>
      <c r="Q128" s="29">
        <f t="shared" si="19"/>
        <v>16003.3</v>
      </c>
    </row>
    <row r="129" spans="1:17" ht="12.75">
      <c r="A129" s="3" t="s">
        <v>137</v>
      </c>
      <c r="B129" s="17">
        <v>58679.4</v>
      </c>
      <c r="C129" s="17">
        <v>66891.4</v>
      </c>
      <c r="D129" s="17">
        <v>103005.95</v>
      </c>
      <c r="E129" s="17">
        <f>E127-E128</f>
        <v>228573.85</v>
      </c>
      <c r="F129" s="17">
        <v>70983.8</v>
      </c>
      <c r="G129" s="17">
        <v>67343.5</v>
      </c>
      <c r="H129" s="17">
        <v>113026.1</v>
      </c>
      <c r="I129" s="18">
        <f t="shared" si="10"/>
        <v>251353.4</v>
      </c>
      <c r="J129" s="18">
        <v>77028.08020958</v>
      </c>
      <c r="K129" s="18">
        <v>74052.95103475002</v>
      </c>
      <c r="L129" s="18">
        <v>116141.02171046</v>
      </c>
      <c r="M129" s="27">
        <f t="shared" si="18"/>
        <v>267222.05295479</v>
      </c>
      <c r="N129" s="17">
        <v>76801.36382382999</v>
      </c>
      <c r="O129" s="17">
        <v>76593.94499402</v>
      </c>
      <c r="P129" s="17">
        <v>141570.51367250996</v>
      </c>
      <c r="Q129" s="30">
        <f t="shared" si="19"/>
        <v>294965.82249035995</v>
      </c>
    </row>
    <row r="130" spans="14:16" ht="12.75">
      <c r="N130" s="32"/>
      <c r="O130" s="32"/>
      <c r="P130" s="32"/>
    </row>
    <row r="132" spans="10:13" ht="12.75">
      <c r="J132" s="14"/>
      <c r="K132" s="14"/>
      <c r="L132" s="14"/>
      <c r="M132" s="14"/>
    </row>
    <row r="133" spans="10:13" ht="12.75">
      <c r="J133" s="14"/>
      <c r="K133" s="14"/>
      <c r="L133" s="14"/>
      <c r="M133" s="14"/>
    </row>
    <row r="136" ht="12.75">
      <c r="Q136" s="6"/>
    </row>
    <row r="137" ht="12.75">
      <c r="Q137" s="7"/>
    </row>
    <row r="138" ht="12.75">
      <c r="Q138" s="7"/>
    </row>
  </sheetData>
  <mergeCells count="20">
    <mergeCell ref="N2:Q2"/>
    <mergeCell ref="N29:Q29"/>
    <mergeCell ref="N68:Q68"/>
    <mergeCell ref="N102:Q102"/>
    <mergeCell ref="F2:I2"/>
    <mergeCell ref="F29:I29"/>
    <mergeCell ref="F68:I68"/>
    <mergeCell ref="F102:I102"/>
    <mergeCell ref="A2:A3"/>
    <mergeCell ref="B2:E2"/>
    <mergeCell ref="A29:A30"/>
    <mergeCell ref="B29:E29"/>
    <mergeCell ref="A68:A69"/>
    <mergeCell ref="B68:E68"/>
    <mergeCell ref="A102:A103"/>
    <mergeCell ref="B102:E102"/>
    <mergeCell ref="J2:M2"/>
    <mergeCell ref="J29:M29"/>
    <mergeCell ref="J68:M68"/>
    <mergeCell ref="J102:M102"/>
  </mergeCells>
  <printOptions/>
  <pageMargins left="0.75" right="0.75" top="0.65" bottom="0.56" header="0.38" footer="0.5"/>
  <pageSetup fitToHeight="3" fitToWidth="1" horizontalDpi="300" verticalDpi="300" orientation="landscape" paperSize="9" scale="56" r:id="rId1"/>
  <headerFooter alignWithMargins="0">
    <oddHeader>&amp;C&amp;"Arial,Bold"&amp;12TANZANIA REVENUE AUTHORITY
Actual Revenue Collections (Quarterly) for 2006/07 by Tax Items</oddHeader>
  </headerFooter>
  <rowBreaks count="3" manualBreakCount="3">
    <brk id="27" max="255" man="1"/>
    <brk id="66" max="255" man="1"/>
    <brk id="10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4"/>
  <sheetViews>
    <sheetView zoomScale="75" zoomScaleNormal="75" workbookViewId="0" topLeftCell="A50">
      <selection activeCell="C65" sqref="C65"/>
    </sheetView>
  </sheetViews>
  <sheetFormatPr defaultColWidth="9.140625" defaultRowHeight="12.75"/>
  <cols>
    <col min="1" max="1" width="32.421875" style="0" customWidth="1"/>
    <col min="2" max="2" width="12.421875" style="1" customWidth="1"/>
    <col min="3" max="3" width="13.421875" style="1" customWidth="1"/>
    <col min="4" max="4" width="13.00390625" style="1" customWidth="1"/>
    <col min="5" max="5" width="13.28125" style="0" customWidth="1"/>
    <col min="6" max="8" width="13.140625" style="1" customWidth="1"/>
    <col min="9" max="9" width="13.140625" style="0" customWidth="1"/>
    <col min="10" max="10" width="11.28125" style="0" bestFit="1" customWidth="1"/>
    <col min="11" max="11" width="11.421875" style="0" customWidth="1"/>
    <col min="12" max="12" width="14.00390625" style="0" customWidth="1"/>
    <col min="13" max="13" width="12.421875" style="0" customWidth="1"/>
    <col min="14" max="14" width="12.8515625" style="1" customWidth="1"/>
    <col min="15" max="16" width="12.8515625" style="1" bestFit="1" customWidth="1"/>
    <col min="17" max="17" width="13.00390625" style="0" customWidth="1"/>
  </cols>
  <sheetData>
    <row r="1" spans="1:17" ht="15.75">
      <c r="A1" s="25" t="s">
        <v>101</v>
      </c>
      <c r="Q1" s="38" t="s">
        <v>140</v>
      </c>
    </row>
    <row r="2" spans="1:17" ht="12.75">
      <c r="A2" s="36" t="s">
        <v>113</v>
      </c>
      <c r="B2" s="34" t="s">
        <v>126</v>
      </c>
      <c r="C2" s="34"/>
      <c r="D2" s="34"/>
      <c r="E2" s="34"/>
      <c r="F2" s="34" t="s">
        <v>127</v>
      </c>
      <c r="G2" s="34"/>
      <c r="H2" s="34"/>
      <c r="I2" s="34"/>
      <c r="J2" s="34" t="s">
        <v>128</v>
      </c>
      <c r="K2" s="34"/>
      <c r="L2" s="34"/>
      <c r="M2" s="34"/>
      <c r="N2" s="34" t="s">
        <v>129</v>
      </c>
      <c r="O2" s="34"/>
      <c r="P2" s="34"/>
      <c r="Q2" s="34"/>
    </row>
    <row r="3" spans="1:17" ht="12.75">
      <c r="A3" s="36"/>
      <c r="B3" s="8" t="s">
        <v>102</v>
      </c>
      <c r="C3" s="8" t="s">
        <v>106</v>
      </c>
      <c r="D3" s="8" t="s">
        <v>107</v>
      </c>
      <c r="E3" s="8" t="s">
        <v>108</v>
      </c>
      <c r="F3" s="8" t="s">
        <v>120</v>
      </c>
      <c r="G3" s="8" t="s">
        <v>121</v>
      </c>
      <c r="H3" s="8" t="s">
        <v>122</v>
      </c>
      <c r="I3" s="8" t="s">
        <v>108</v>
      </c>
      <c r="J3" s="8" t="s">
        <v>123</v>
      </c>
      <c r="K3" s="8" t="s">
        <v>124</v>
      </c>
      <c r="L3" s="8" t="s">
        <v>125</v>
      </c>
      <c r="M3" s="8" t="s">
        <v>108</v>
      </c>
      <c r="N3" s="8" t="s">
        <v>130</v>
      </c>
      <c r="O3" s="8" t="s">
        <v>131</v>
      </c>
      <c r="P3" s="8" t="s">
        <v>132</v>
      </c>
      <c r="Q3" s="8" t="s">
        <v>108</v>
      </c>
    </row>
    <row r="4" spans="1:17" ht="12.75">
      <c r="A4" s="11" t="s">
        <v>20</v>
      </c>
      <c r="B4" s="12">
        <v>5525.2</v>
      </c>
      <c r="C4" s="12">
        <v>6949.1</v>
      </c>
      <c r="D4" s="12">
        <v>9276.75</v>
      </c>
      <c r="E4" s="13">
        <f>SUM(B4:D4)</f>
        <v>21751.05</v>
      </c>
      <c r="F4" s="12">
        <v>6480.1</v>
      </c>
      <c r="G4" s="12">
        <v>6515.01</v>
      </c>
      <c r="H4" s="12">
        <v>12728.7</v>
      </c>
      <c r="I4" s="13">
        <f>SUM(F4:H4)</f>
        <v>25723.81</v>
      </c>
      <c r="J4" s="12">
        <v>6994.990073049999</v>
      </c>
      <c r="K4" s="12">
        <v>6612.562781589999</v>
      </c>
      <c r="L4" s="12">
        <v>11297.840938709998</v>
      </c>
      <c r="M4" s="13">
        <f>SUM(J4:L4)</f>
        <v>24905.39379335</v>
      </c>
      <c r="N4" s="12">
        <v>6674.00976875</v>
      </c>
      <c r="O4" s="12">
        <v>6976.120665300001</v>
      </c>
      <c r="P4" s="12">
        <v>11887.363737</v>
      </c>
      <c r="Q4" s="13">
        <f>SUM(N4:P4)</f>
        <v>25537.49417105</v>
      </c>
    </row>
    <row r="5" spans="1:17" ht="12.75">
      <c r="A5" s="11" t="s">
        <v>21</v>
      </c>
      <c r="B5" s="12">
        <v>1614.9</v>
      </c>
      <c r="C5" s="12">
        <v>1587.9</v>
      </c>
      <c r="D5" s="12">
        <v>2511.42</v>
      </c>
      <c r="E5" s="13">
        <f aca="true" t="shared" si="0" ref="E5:E29">SUM(B5:D5)</f>
        <v>5714.22</v>
      </c>
      <c r="F5" s="12">
        <v>1546.6</v>
      </c>
      <c r="G5" s="12">
        <v>1679.5</v>
      </c>
      <c r="H5" s="12">
        <v>3090.4</v>
      </c>
      <c r="I5" s="13">
        <f aca="true" t="shared" si="1" ref="I5:I64">SUM(F5:H5)</f>
        <v>6316.5</v>
      </c>
      <c r="J5" s="12">
        <v>1752.43043657</v>
      </c>
      <c r="K5" s="12">
        <v>2358.54428581</v>
      </c>
      <c r="L5" s="12">
        <v>2976.81661467</v>
      </c>
      <c r="M5" s="13">
        <f aca="true" t="shared" si="2" ref="M5:M29">SUM(J5:L5)</f>
        <v>7087.791337050001</v>
      </c>
      <c r="N5" s="12">
        <v>4059.45188814</v>
      </c>
      <c r="O5" s="12">
        <v>2205.32224072</v>
      </c>
      <c r="P5" s="12">
        <v>3700.71315468</v>
      </c>
      <c r="Q5" s="13">
        <f aca="true" t="shared" si="3" ref="Q5:Q29">SUM(N5:P5)</f>
        <v>9965.48728354</v>
      </c>
    </row>
    <row r="6" spans="1:17" ht="12.75">
      <c r="A6" s="11" t="s">
        <v>22</v>
      </c>
      <c r="B6" s="12">
        <v>1020.1</v>
      </c>
      <c r="C6" s="12">
        <v>1408.1</v>
      </c>
      <c r="D6" s="12">
        <v>2074.22</v>
      </c>
      <c r="E6" s="13">
        <f t="shared" si="0"/>
        <v>4502.42</v>
      </c>
      <c r="F6" s="12">
        <v>1192.7</v>
      </c>
      <c r="G6" s="12">
        <v>1080.2</v>
      </c>
      <c r="H6" s="12">
        <v>1896.4</v>
      </c>
      <c r="I6" s="13">
        <f t="shared" si="1"/>
        <v>4169.3</v>
      </c>
      <c r="J6" s="12">
        <v>1023.0765898899999</v>
      </c>
      <c r="K6" s="12">
        <v>1004.4521005199999</v>
      </c>
      <c r="L6" s="12">
        <v>1697.67000799</v>
      </c>
      <c r="M6" s="13">
        <f t="shared" si="2"/>
        <v>3725.1986983999996</v>
      </c>
      <c r="N6" s="12">
        <v>1156.3175110299999</v>
      </c>
      <c r="O6" s="12">
        <v>1346.75603445</v>
      </c>
      <c r="P6" s="12">
        <v>1990.54088911</v>
      </c>
      <c r="Q6" s="13">
        <f t="shared" si="3"/>
        <v>4493.614434589999</v>
      </c>
    </row>
    <row r="7" spans="1:17" ht="12.75">
      <c r="A7" s="11" t="s">
        <v>23</v>
      </c>
      <c r="B7" s="12">
        <v>1566.9</v>
      </c>
      <c r="C7" s="12">
        <v>2060.3</v>
      </c>
      <c r="D7" s="12">
        <v>3451.15</v>
      </c>
      <c r="E7" s="13">
        <f t="shared" si="0"/>
        <v>7078.35</v>
      </c>
      <c r="F7" s="12">
        <v>2117.3</v>
      </c>
      <c r="G7" s="12">
        <v>2036.5</v>
      </c>
      <c r="H7" s="12">
        <v>4156.2</v>
      </c>
      <c r="I7" s="13">
        <f t="shared" si="1"/>
        <v>8310</v>
      </c>
      <c r="J7" s="12">
        <v>2309.1885</v>
      </c>
      <c r="K7" s="12">
        <v>2309.92223068</v>
      </c>
      <c r="L7" s="12">
        <v>4056.626031160001</v>
      </c>
      <c r="M7" s="13">
        <f t="shared" si="2"/>
        <v>8675.736761840002</v>
      </c>
      <c r="N7" s="12">
        <v>2369.09856247</v>
      </c>
      <c r="O7" s="12">
        <v>2522.03566079</v>
      </c>
      <c r="P7" s="12">
        <v>3409.7389715599998</v>
      </c>
      <c r="Q7" s="13">
        <f t="shared" si="3"/>
        <v>8300.87319482</v>
      </c>
    </row>
    <row r="8" spans="1:17" ht="12.75">
      <c r="A8" s="11" t="s">
        <v>24</v>
      </c>
      <c r="B8" s="12">
        <v>94.5</v>
      </c>
      <c r="C8" s="12">
        <v>145.9</v>
      </c>
      <c r="D8" s="12">
        <v>205.33</v>
      </c>
      <c r="E8" s="13">
        <f t="shared" si="0"/>
        <v>445.73</v>
      </c>
      <c r="F8" s="12">
        <v>181.6</v>
      </c>
      <c r="G8" s="12">
        <v>206</v>
      </c>
      <c r="H8" s="12">
        <v>225.7</v>
      </c>
      <c r="I8" s="13">
        <f t="shared" si="1"/>
        <v>613.3</v>
      </c>
      <c r="J8" s="12">
        <v>151.91002464999997</v>
      </c>
      <c r="K8" s="12">
        <v>190.05699171999998</v>
      </c>
      <c r="L8" s="12">
        <v>321.57855691</v>
      </c>
      <c r="M8" s="13">
        <f t="shared" si="2"/>
        <v>663.5455732799999</v>
      </c>
      <c r="N8" s="12">
        <v>178.85043110000004</v>
      </c>
      <c r="O8" s="12">
        <v>178.19868621999998</v>
      </c>
      <c r="P8" s="12">
        <v>356.11505926000007</v>
      </c>
      <c r="Q8" s="13">
        <f t="shared" si="3"/>
        <v>713.1641765800001</v>
      </c>
    </row>
    <row r="9" spans="1:17" ht="12.75">
      <c r="A9" s="11" t="s">
        <v>25</v>
      </c>
      <c r="B9" s="12">
        <v>255.7</v>
      </c>
      <c r="C9" s="12">
        <v>415.3</v>
      </c>
      <c r="D9" s="12">
        <v>356.34</v>
      </c>
      <c r="E9" s="13">
        <f t="shared" si="0"/>
        <v>1027.34</v>
      </c>
      <c r="F9" s="12">
        <v>373.5</v>
      </c>
      <c r="G9" s="12">
        <v>350.4</v>
      </c>
      <c r="H9" s="12">
        <v>556.9</v>
      </c>
      <c r="I9" s="13">
        <f t="shared" si="1"/>
        <v>1280.8</v>
      </c>
      <c r="J9" s="12">
        <v>282.66214537</v>
      </c>
      <c r="K9" s="12">
        <v>356.20500723000004</v>
      </c>
      <c r="L9" s="12">
        <v>523.44242436</v>
      </c>
      <c r="M9" s="13">
        <f t="shared" si="2"/>
        <v>1162.30957696</v>
      </c>
      <c r="N9" s="12">
        <v>314.82025404999996</v>
      </c>
      <c r="O9" s="12">
        <v>377.43414867</v>
      </c>
      <c r="P9" s="12">
        <v>477.88998097</v>
      </c>
      <c r="Q9" s="13">
        <f t="shared" si="3"/>
        <v>1170.1443836899998</v>
      </c>
    </row>
    <row r="10" spans="1:17" ht="12.75">
      <c r="A10" s="11" t="s">
        <v>26</v>
      </c>
      <c r="B10" s="12">
        <v>361.9</v>
      </c>
      <c r="C10" s="12">
        <v>206.4</v>
      </c>
      <c r="D10" s="12">
        <v>336.74</v>
      </c>
      <c r="E10" s="13">
        <f t="shared" si="0"/>
        <v>905.04</v>
      </c>
      <c r="F10" s="12">
        <v>272.3</v>
      </c>
      <c r="G10" s="12">
        <v>180.2</v>
      </c>
      <c r="H10" s="12">
        <v>488.3</v>
      </c>
      <c r="I10" s="13">
        <f t="shared" si="1"/>
        <v>940.8</v>
      </c>
      <c r="J10" s="12">
        <v>214.13839503000003</v>
      </c>
      <c r="K10" s="12">
        <v>281.02570275</v>
      </c>
      <c r="L10" s="12">
        <v>788.28709665</v>
      </c>
      <c r="M10" s="13">
        <f t="shared" si="2"/>
        <v>1283.45119443</v>
      </c>
      <c r="N10" s="12">
        <v>447.23222359000005</v>
      </c>
      <c r="O10" s="12">
        <v>315.10241561</v>
      </c>
      <c r="P10" s="12">
        <v>633.2553265700001</v>
      </c>
      <c r="Q10" s="13">
        <f t="shared" si="3"/>
        <v>1395.5899657700002</v>
      </c>
    </row>
    <row r="11" spans="1:17" ht="12.75">
      <c r="A11" s="11" t="s">
        <v>27</v>
      </c>
      <c r="B11" s="12">
        <v>187.7</v>
      </c>
      <c r="C11" s="12">
        <v>161.2</v>
      </c>
      <c r="D11" s="12">
        <v>203.67</v>
      </c>
      <c r="E11" s="13">
        <f t="shared" si="0"/>
        <v>552.5699999999999</v>
      </c>
      <c r="F11" s="12">
        <v>139.2</v>
      </c>
      <c r="G11" s="12">
        <v>110.8</v>
      </c>
      <c r="H11" s="12">
        <v>195.5</v>
      </c>
      <c r="I11" s="13">
        <f t="shared" si="1"/>
        <v>445.5</v>
      </c>
      <c r="J11" s="12">
        <v>131.78457087</v>
      </c>
      <c r="K11" s="12">
        <v>177.50509509</v>
      </c>
      <c r="L11" s="12">
        <v>323.80299704</v>
      </c>
      <c r="M11" s="13">
        <f t="shared" si="2"/>
        <v>633.0926629999999</v>
      </c>
      <c r="N11" s="12">
        <v>195.51832512000001</v>
      </c>
      <c r="O11" s="12">
        <v>224.02286333</v>
      </c>
      <c r="P11" s="12">
        <v>278.88808639</v>
      </c>
      <c r="Q11" s="13">
        <f t="shared" si="3"/>
        <v>698.4292748400001</v>
      </c>
    </row>
    <row r="12" spans="1:17" ht="12.75">
      <c r="A12" s="11" t="s">
        <v>28</v>
      </c>
      <c r="B12" s="12">
        <v>82.1</v>
      </c>
      <c r="C12" s="12">
        <v>119.1</v>
      </c>
      <c r="D12" s="12">
        <v>161.36</v>
      </c>
      <c r="E12" s="13">
        <f t="shared" si="0"/>
        <v>362.56</v>
      </c>
      <c r="F12" s="12">
        <v>104.6</v>
      </c>
      <c r="G12" s="12">
        <v>70.8</v>
      </c>
      <c r="H12" s="12">
        <v>165.1</v>
      </c>
      <c r="I12" s="13">
        <f t="shared" si="1"/>
        <v>340.5</v>
      </c>
      <c r="J12" s="12">
        <v>82.68671284999999</v>
      </c>
      <c r="K12" s="12">
        <v>119.04827919</v>
      </c>
      <c r="L12" s="12">
        <v>210.71049333</v>
      </c>
      <c r="M12" s="13">
        <f t="shared" si="2"/>
        <v>412.44548537000003</v>
      </c>
      <c r="N12" s="12">
        <v>128.78803055</v>
      </c>
      <c r="O12" s="12">
        <v>81.01343483</v>
      </c>
      <c r="P12" s="12">
        <v>205.49348614</v>
      </c>
      <c r="Q12" s="13">
        <f t="shared" si="3"/>
        <v>415.29495152</v>
      </c>
    </row>
    <row r="13" spans="1:17" ht="12.75">
      <c r="A13" s="11" t="s">
        <v>29</v>
      </c>
      <c r="B13" s="12">
        <v>862.2</v>
      </c>
      <c r="C13" s="12">
        <v>541.4</v>
      </c>
      <c r="D13" s="12">
        <v>977.92</v>
      </c>
      <c r="E13" s="13">
        <f t="shared" si="0"/>
        <v>2381.52</v>
      </c>
      <c r="F13" s="12">
        <v>770.6</v>
      </c>
      <c r="G13" s="12">
        <v>609.1</v>
      </c>
      <c r="H13" s="12">
        <v>965.1</v>
      </c>
      <c r="I13" s="13">
        <f t="shared" si="1"/>
        <v>2344.8</v>
      </c>
      <c r="J13" s="12">
        <v>585.1117035</v>
      </c>
      <c r="K13" s="12">
        <v>793.3517201699999</v>
      </c>
      <c r="L13" s="12">
        <v>1323.18774426</v>
      </c>
      <c r="M13" s="13">
        <f t="shared" si="2"/>
        <v>2701.65116793</v>
      </c>
      <c r="N13" s="12">
        <v>774.3035243500001</v>
      </c>
      <c r="O13" s="12">
        <v>817.70917365</v>
      </c>
      <c r="P13" s="12">
        <v>1365.3943276599998</v>
      </c>
      <c r="Q13" s="13">
        <f t="shared" si="3"/>
        <v>2957.40702566</v>
      </c>
    </row>
    <row r="14" spans="1:17" ht="12.75">
      <c r="A14" s="11" t="s">
        <v>30</v>
      </c>
      <c r="B14" s="12">
        <v>45.4</v>
      </c>
      <c r="C14" s="12">
        <v>30.2</v>
      </c>
      <c r="D14" s="12">
        <v>59.41</v>
      </c>
      <c r="E14" s="13">
        <f t="shared" si="0"/>
        <v>135.01</v>
      </c>
      <c r="F14" s="12">
        <v>25</v>
      </c>
      <c r="G14" s="12">
        <v>42.5</v>
      </c>
      <c r="H14" s="12">
        <v>75.4</v>
      </c>
      <c r="I14" s="13">
        <f t="shared" si="1"/>
        <v>142.9</v>
      </c>
      <c r="J14" s="12">
        <v>41.59987005</v>
      </c>
      <c r="K14" s="12">
        <v>37.597508520000005</v>
      </c>
      <c r="L14" s="12">
        <v>94.65349831000002</v>
      </c>
      <c r="M14" s="13">
        <f t="shared" si="2"/>
        <v>173.85087688000004</v>
      </c>
      <c r="N14" s="12">
        <v>38.43487466</v>
      </c>
      <c r="O14" s="12">
        <v>34.626001009999996</v>
      </c>
      <c r="P14" s="12">
        <v>75.25108026</v>
      </c>
      <c r="Q14" s="13">
        <f t="shared" si="3"/>
        <v>148.31195593</v>
      </c>
    </row>
    <row r="15" spans="1:17" ht="12.75">
      <c r="A15" s="11" t="s">
        <v>31</v>
      </c>
      <c r="B15" s="12">
        <v>344.6</v>
      </c>
      <c r="C15" s="12">
        <v>256.6</v>
      </c>
      <c r="D15" s="12">
        <v>393.38</v>
      </c>
      <c r="E15" s="13">
        <f t="shared" si="0"/>
        <v>994.58</v>
      </c>
      <c r="F15" s="12">
        <v>545.8</v>
      </c>
      <c r="G15" s="12">
        <v>262.8</v>
      </c>
      <c r="H15" s="12">
        <v>500.5</v>
      </c>
      <c r="I15" s="13">
        <f t="shared" si="1"/>
        <v>1309.1</v>
      </c>
      <c r="J15" s="12">
        <v>216.06642239</v>
      </c>
      <c r="K15" s="12">
        <v>257.7122850900001</v>
      </c>
      <c r="L15" s="12">
        <v>464.97589538</v>
      </c>
      <c r="M15" s="13">
        <f t="shared" si="2"/>
        <v>938.7546028600001</v>
      </c>
      <c r="N15" s="12">
        <v>313.85694533000003</v>
      </c>
      <c r="O15" s="12">
        <v>368.19087993000005</v>
      </c>
      <c r="P15" s="12">
        <v>433.07809392999997</v>
      </c>
      <c r="Q15" s="13">
        <f t="shared" si="3"/>
        <v>1115.12591919</v>
      </c>
    </row>
    <row r="16" spans="1:17" ht="12.75">
      <c r="A16" s="11" t="s">
        <v>32</v>
      </c>
      <c r="B16" s="12">
        <v>218.4</v>
      </c>
      <c r="C16" s="12">
        <v>176.8</v>
      </c>
      <c r="D16" s="12">
        <v>498.64</v>
      </c>
      <c r="E16" s="13">
        <f t="shared" si="0"/>
        <v>893.84</v>
      </c>
      <c r="F16" s="12">
        <v>230</v>
      </c>
      <c r="G16" s="12">
        <v>118.9</v>
      </c>
      <c r="H16" s="12">
        <v>547.2</v>
      </c>
      <c r="I16" s="13">
        <f t="shared" si="1"/>
        <v>896.1</v>
      </c>
      <c r="J16" s="12">
        <v>288.68640588</v>
      </c>
      <c r="K16" s="12">
        <v>221.13825249</v>
      </c>
      <c r="L16" s="12">
        <v>528.6622953799999</v>
      </c>
      <c r="M16" s="13">
        <f t="shared" si="2"/>
        <v>1038.4869537499999</v>
      </c>
      <c r="N16" s="12">
        <v>242.26401104</v>
      </c>
      <c r="O16" s="12">
        <v>245.87128008999997</v>
      </c>
      <c r="P16" s="12">
        <v>794.1997777099999</v>
      </c>
      <c r="Q16" s="13">
        <f t="shared" si="3"/>
        <v>1282.3350688399998</v>
      </c>
    </row>
    <row r="17" spans="1:17" ht="12.75">
      <c r="A17" s="11" t="s">
        <v>33</v>
      </c>
      <c r="B17" s="12">
        <v>829.7</v>
      </c>
      <c r="C17" s="12">
        <v>510.6</v>
      </c>
      <c r="D17" s="12">
        <v>620.02</v>
      </c>
      <c r="E17" s="13">
        <f t="shared" si="0"/>
        <v>1960.3200000000002</v>
      </c>
      <c r="F17" s="12">
        <v>538.8</v>
      </c>
      <c r="G17" s="12">
        <v>648</v>
      </c>
      <c r="H17" s="12">
        <v>1091.7</v>
      </c>
      <c r="I17" s="13">
        <f t="shared" si="1"/>
        <v>2278.5</v>
      </c>
      <c r="J17" s="12">
        <v>752.3598194999998</v>
      </c>
      <c r="K17" s="12">
        <v>598.9221480799999</v>
      </c>
      <c r="L17" s="12">
        <v>1357.2379933099999</v>
      </c>
      <c r="M17" s="13">
        <f t="shared" si="2"/>
        <v>2708.5199608899993</v>
      </c>
      <c r="N17" s="12">
        <v>818.90111146</v>
      </c>
      <c r="O17" s="12">
        <v>696.17969699</v>
      </c>
      <c r="P17" s="12">
        <v>974.5312631</v>
      </c>
      <c r="Q17" s="13">
        <f t="shared" si="3"/>
        <v>2489.61207155</v>
      </c>
    </row>
    <row r="18" spans="1:17" ht="12.75">
      <c r="A18" s="11" t="s">
        <v>34</v>
      </c>
      <c r="B18" s="12">
        <v>93</v>
      </c>
      <c r="C18" s="12">
        <v>101.1</v>
      </c>
      <c r="D18" s="12">
        <v>129.76</v>
      </c>
      <c r="E18" s="13">
        <f t="shared" si="0"/>
        <v>323.86</v>
      </c>
      <c r="F18" s="12">
        <v>119.4</v>
      </c>
      <c r="G18" s="12">
        <v>116.9</v>
      </c>
      <c r="H18" s="12">
        <v>268.2</v>
      </c>
      <c r="I18" s="13">
        <f t="shared" si="1"/>
        <v>504.5</v>
      </c>
      <c r="J18" s="12">
        <v>188.52646262000002</v>
      </c>
      <c r="K18" s="12">
        <v>186.70949053000004</v>
      </c>
      <c r="L18" s="12">
        <v>191.03534113</v>
      </c>
      <c r="M18" s="13">
        <f t="shared" si="2"/>
        <v>566.2712942800001</v>
      </c>
      <c r="N18" s="12">
        <v>216.26313536</v>
      </c>
      <c r="O18" s="12">
        <v>148.73617402000002</v>
      </c>
      <c r="P18" s="12">
        <v>190.17956711000002</v>
      </c>
      <c r="Q18" s="13">
        <f t="shared" si="3"/>
        <v>555.17887649</v>
      </c>
    </row>
    <row r="19" spans="1:17" ht="12.75">
      <c r="A19" s="11" t="s">
        <v>35</v>
      </c>
      <c r="B19" s="12">
        <v>859</v>
      </c>
      <c r="C19" s="12">
        <v>897.7</v>
      </c>
      <c r="D19" s="12">
        <v>1320.35</v>
      </c>
      <c r="E19" s="13">
        <f t="shared" si="0"/>
        <v>3077.05</v>
      </c>
      <c r="F19" s="12">
        <v>887.9</v>
      </c>
      <c r="G19" s="12">
        <v>838.8</v>
      </c>
      <c r="H19" s="12">
        <v>1628.5</v>
      </c>
      <c r="I19" s="13">
        <f t="shared" si="1"/>
        <v>3355.2</v>
      </c>
      <c r="J19" s="12">
        <v>914.41158569</v>
      </c>
      <c r="K19" s="12">
        <v>1022.06514843</v>
      </c>
      <c r="L19" s="12">
        <v>1796.0154225099998</v>
      </c>
      <c r="M19" s="13">
        <f t="shared" si="2"/>
        <v>3732.49215663</v>
      </c>
      <c r="N19" s="12">
        <v>1224.1735934</v>
      </c>
      <c r="O19" s="12">
        <v>1097.52639845</v>
      </c>
      <c r="P19" s="12">
        <v>1612.64183859</v>
      </c>
      <c r="Q19" s="13">
        <f t="shared" si="3"/>
        <v>3934.34183044</v>
      </c>
    </row>
    <row r="20" spans="1:17" ht="12.75">
      <c r="A20" s="11" t="s">
        <v>36</v>
      </c>
      <c r="B20" s="12">
        <v>88.8</v>
      </c>
      <c r="C20" s="12">
        <v>75.9</v>
      </c>
      <c r="D20" s="12">
        <v>157.29</v>
      </c>
      <c r="E20" s="13">
        <f t="shared" si="0"/>
        <v>321.99</v>
      </c>
      <c r="F20" s="12">
        <v>84.6</v>
      </c>
      <c r="G20" s="12">
        <v>86.8</v>
      </c>
      <c r="H20" s="12">
        <v>155.5</v>
      </c>
      <c r="I20" s="13">
        <f t="shared" si="1"/>
        <v>326.9</v>
      </c>
      <c r="J20" s="12">
        <v>94.62465346</v>
      </c>
      <c r="K20" s="12">
        <v>82.43743432000001</v>
      </c>
      <c r="L20" s="12">
        <v>209.85794448000001</v>
      </c>
      <c r="M20" s="13">
        <f t="shared" si="2"/>
        <v>386.92003226</v>
      </c>
      <c r="N20" s="12">
        <v>71.293173</v>
      </c>
      <c r="O20" s="12">
        <v>146.45905173999998</v>
      </c>
      <c r="P20" s="12">
        <v>165.01391062000002</v>
      </c>
      <c r="Q20" s="13">
        <f t="shared" si="3"/>
        <v>382.76613536</v>
      </c>
    </row>
    <row r="21" spans="1:17" ht="12.75">
      <c r="A21" s="11" t="s">
        <v>37</v>
      </c>
      <c r="B21" s="12">
        <v>266.8</v>
      </c>
      <c r="C21" s="12">
        <v>135.5</v>
      </c>
      <c r="D21" s="12">
        <v>214.65</v>
      </c>
      <c r="E21" s="13">
        <f t="shared" si="0"/>
        <v>616.95</v>
      </c>
      <c r="F21" s="12">
        <v>135.5</v>
      </c>
      <c r="G21" s="12">
        <v>168.9</v>
      </c>
      <c r="H21" s="12">
        <v>255.1</v>
      </c>
      <c r="I21" s="13">
        <f t="shared" si="1"/>
        <v>559.5</v>
      </c>
      <c r="J21" s="12">
        <v>169.86761837</v>
      </c>
      <c r="K21" s="12">
        <v>205.76485979000003</v>
      </c>
      <c r="L21" s="12">
        <v>381.6071589</v>
      </c>
      <c r="M21" s="13">
        <f t="shared" si="2"/>
        <v>757.23963706</v>
      </c>
      <c r="N21" s="12">
        <v>173.56020784</v>
      </c>
      <c r="O21" s="12">
        <v>257.85659966</v>
      </c>
      <c r="P21" s="12">
        <v>312.62382051</v>
      </c>
      <c r="Q21" s="13">
        <f t="shared" si="3"/>
        <v>744.04062801</v>
      </c>
    </row>
    <row r="22" spans="1:17" ht="12.75">
      <c r="A22" s="11" t="s">
        <v>38</v>
      </c>
      <c r="B22" s="12">
        <v>35.9</v>
      </c>
      <c r="C22" s="12">
        <v>29</v>
      </c>
      <c r="D22" s="12">
        <v>64.57</v>
      </c>
      <c r="E22" s="13">
        <f t="shared" si="0"/>
        <v>129.47</v>
      </c>
      <c r="F22" s="12">
        <v>36</v>
      </c>
      <c r="G22" s="12">
        <v>34</v>
      </c>
      <c r="H22" s="12">
        <v>84.2</v>
      </c>
      <c r="I22" s="13">
        <f t="shared" si="1"/>
        <v>154.2</v>
      </c>
      <c r="J22" s="12">
        <v>52.66407678</v>
      </c>
      <c r="K22" s="12">
        <v>38.62380486</v>
      </c>
      <c r="L22" s="12">
        <v>97.81712053</v>
      </c>
      <c r="M22" s="13">
        <f t="shared" si="2"/>
        <v>189.10500216999998</v>
      </c>
      <c r="N22" s="12">
        <v>42.705946049999994</v>
      </c>
      <c r="O22" s="12">
        <v>56.706140700000006</v>
      </c>
      <c r="P22" s="12">
        <v>96.99646721</v>
      </c>
      <c r="Q22" s="13">
        <f t="shared" si="3"/>
        <v>196.40855396</v>
      </c>
    </row>
    <row r="23" spans="1:17" ht="12.75">
      <c r="A23" s="11" t="s">
        <v>39</v>
      </c>
      <c r="B23" s="12">
        <v>103.8</v>
      </c>
      <c r="C23" s="12">
        <v>1940.1</v>
      </c>
      <c r="D23" s="12">
        <v>278.69</v>
      </c>
      <c r="E23" s="13">
        <f t="shared" si="0"/>
        <v>2322.5899999999997</v>
      </c>
      <c r="F23" s="12">
        <v>97.7</v>
      </c>
      <c r="G23" s="12">
        <v>108.2</v>
      </c>
      <c r="H23" s="12">
        <v>271.5</v>
      </c>
      <c r="I23" s="13">
        <f t="shared" si="1"/>
        <v>477.4</v>
      </c>
      <c r="J23" s="12">
        <v>130.22169548</v>
      </c>
      <c r="K23" s="12">
        <v>153.01730731</v>
      </c>
      <c r="L23" s="12">
        <v>332.70320161</v>
      </c>
      <c r="M23" s="13">
        <f t="shared" si="2"/>
        <v>615.9422044</v>
      </c>
      <c r="N23" s="12">
        <v>148.06239363999998</v>
      </c>
      <c r="O23" s="12">
        <v>186.4513368</v>
      </c>
      <c r="P23" s="12">
        <v>204.62064722000002</v>
      </c>
      <c r="Q23" s="13">
        <f t="shared" si="3"/>
        <v>539.13437766</v>
      </c>
    </row>
    <row r="24" spans="1:17" ht="12.75">
      <c r="A24" s="11" t="s">
        <v>40</v>
      </c>
      <c r="B24" s="12">
        <v>396.1</v>
      </c>
      <c r="C24" s="12">
        <v>236.6</v>
      </c>
      <c r="D24" s="12">
        <v>523.96</v>
      </c>
      <c r="E24" s="13">
        <f t="shared" si="0"/>
        <v>1156.66</v>
      </c>
      <c r="F24" s="12">
        <v>285.1</v>
      </c>
      <c r="G24" s="12">
        <v>232.7</v>
      </c>
      <c r="H24" s="12">
        <v>405.9</v>
      </c>
      <c r="I24" s="13">
        <f t="shared" si="1"/>
        <v>923.6999999999999</v>
      </c>
      <c r="J24" s="12">
        <v>249.65200578</v>
      </c>
      <c r="K24" s="12">
        <v>329.70818687999997</v>
      </c>
      <c r="L24" s="12">
        <v>566.32955585</v>
      </c>
      <c r="M24" s="13">
        <f t="shared" si="2"/>
        <v>1145.6897485099998</v>
      </c>
      <c r="N24" s="12">
        <v>325.81738058999997</v>
      </c>
      <c r="O24" s="12">
        <v>272.42733548999996</v>
      </c>
      <c r="P24" s="12">
        <v>668.32759292</v>
      </c>
      <c r="Q24" s="13">
        <f t="shared" si="3"/>
        <v>1266.5723090000001</v>
      </c>
    </row>
    <row r="25" spans="1:17" ht="12.75">
      <c r="A25" s="11" t="s">
        <v>41</v>
      </c>
      <c r="B25" s="12">
        <v>56.9</v>
      </c>
      <c r="C25" s="12">
        <v>42.7</v>
      </c>
      <c r="D25" s="12">
        <v>163.45</v>
      </c>
      <c r="E25" s="13">
        <f t="shared" si="0"/>
        <v>263.04999999999995</v>
      </c>
      <c r="F25" s="12">
        <v>51.7</v>
      </c>
      <c r="G25" s="12">
        <v>33.1</v>
      </c>
      <c r="H25" s="12">
        <v>137.6</v>
      </c>
      <c r="I25" s="13">
        <f t="shared" si="1"/>
        <v>222.4</v>
      </c>
      <c r="J25" s="12">
        <v>46.933878920000005</v>
      </c>
      <c r="K25" s="12">
        <v>45.49082082</v>
      </c>
      <c r="L25" s="12">
        <v>189.31343828</v>
      </c>
      <c r="M25" s="13">
        <f t="shared" si="2"/>
        <v>281.73813802</v>
      </c>
      <c r="N25" s="12">
        <v>62.09686342999999</v>
      </c>
      <c r="O25" s="12">
        <v>68.79449857</v>
      </c>
      <c r="P25" s="12">
        <v>149.70057027000001</v>
      </c>
      <c r="Q25" s="13">
        <f t="shared" si="3"/>
        <v>280.59193227000003</v>
      </c>
    </row>
    <row r="26" spans="1:17" ht="12.75">
      <c r="A26" s="11" t="s">
        <v>42</v>
      </c>
      <c r="B26" s="12">
        <v>39.6</v>
      </c>
      <c r="C26" s="12">
        <v>69.5</v>
      </c>
      <c r="D26" s="12">
        <v>88.9</v>
      </c>
      <c r="E26" s="13">
        <f t="shared" si="0"/>
        <v>198</v>
      </c>
      <c r="F26" s="12">
        <v>52.1</v>
      </c>
      <c r="G26" s="12">
        <v>41.9</v>
      </c>
      <c r="H26" s="12">
        <v>118.5</v>
      </c>
      <c r="I26" s="13">
        <f t="shared" si="1"/>
        <v>212.5</v>
      </c>
      <c r="J26" s="12">
        <v>78.08606249</v>
      </c>
      <c r="K26" s="12">
        <v>45.43734027</v>
      </c>
      <c r="L26" s="12">
        <v>120.7124947</v>
      </c>
      <c r="M26" s="13">
        <f t="shared" si="2"/>
        <v>244.23589746</v>
      </c>
      <c r="N26" s="12">
        <v>62.0712598</v>
      </c>
      <c r="O26" s="12">
        <v>62.356984600000004</v>
      </c>
      <c r="P26" s="12">
        <v>86.11659239</v>
      </c>
      <c r="Q26" s="13">
        <f t="shared" si="3"/>
        <v>210.54483679</v>
      </c>
    </row>
    <row r="27" spans="1:17" ht="12.75">
      <c r="A27" s="3" t="s">
        <v>136</v>
      </c>
      <c r="B27" s="17">
        <v>14949.2</v>
      </c>
      <c r="C27" s="17">
        <v>18097</v>
      </c>
      <c r="D27" s="17">
        <v>24067.97</v>
      </c>
      <c r="E27" s="18">
        <f t="shared" si="0"/>
        <v>57114.17</v>
      </c>
      <c r="F27" s="17">
        <v>16268.1</v>
      </c>
      <c r="G27" s="17">
        <v>15572.01</v>
      </c>
      <c r="H27" s="17">
        <v>30008.1</v>
      </c>
      <c r="I27" s="18">
        <f t="shared" si="1"/>
        <v>61848.21</v>
      </c>
      <c r="J27" s="17">
        <v>16751.679709190004</v>
      </c>
      <c r="K27" s="17">
        <v>17427.298782140002</v>
      </c>
      <c r="L27" s="17">
        <v>29850.88426545</v>
      </c>
      <c r="M27" s="18">
        <f t="shared" si="2"/>
        <v>64029.862756780014</v>
      </c>
      <c r="N27" s="17">
        <v>20037.891414749996</v>
      </c>
      <c r="O27" s="17">
        <v>18685.89770162</v>
      </c>
      <c r="P27" s="17">
        <v>30068.674241180008</v>
      </c>
      <c r="Q27" s="18">
        <f t="shared" si="3"/>
        <v>68792.46335755</v>
      </c>
    </row>
    <row r="28" spans="1:17" ht="12.75">
      <c r="A28" s="11" t="s">
        <v>43</v>
      </c>
      <c r="B28" s="12">
        <v>1135.8</v>
      </c>
      <c r="C28" s="12">
        <v>1135.8</v>
      </c>
      <c r="D28" s="12">
        <v>5424.96</v>
      </c>
      <c r="E28" s="13">
        <f t="shared" si="0"/>
        <v>7696.5599999999995</v>
      </c>
      <c r="F28" s="12">
        <v>1135.8</v>
      </c>
      <c r="G28" s="12">
        <v>2001</v>
      </c>
      <c r="H28" s="12">
        <v>1135.8</v>
      </c>
      <c r="I28" s="13">
        <f t="shared" si="1"/>
        <v>4272.6</v>
      </c>
      <c r="J28" s="12">
        <v>1135.8</v>
      </c>
      <c r="K28" s="12">
        <v>1135.8</v>
      </c>
      <c r="L28" s="12">
        <v>1135.8</v>
      </c>
      <c r="M28" s="13">
        <f t="shared" si="2"/>
        <v>3407.3999999999996</v>
      </c>
      <c r="N28" s="12">
        <v>1135.8</v>
      </c>
      <c r="O28" s="12">
        <v>1135.8</v>
      </c>
      <c r="P28" s="12">
        <v>1135.8</v>
      </c>
      <c r="Q28" s="13">
        <f t="shared" si="3"/>
        <v>3407.3999999999996</v>
      </c>
    </row>
    <row r="29" spans="1:17" ht="12.75">
      <c r="A29" s="3" t="s">
        <v>137</v>
      </c>
      <c r="B29" s="17">
        <v>13813.4</v>
      </c>
      <c r="C29" s="17">
        <v>16961.2</v>
      </c>
      <c r="D29" s="17">
        <v>18643.01</v>
      </c>
      <c r="E29" s="18">
        <f t="shared" si="0"/>
        <v>49417.61</v>
      </c>
      <c r="F29" s="17">
        <v>15132.3</v>
      </c>
      <c r="G29" s="17">
        <v>13571.01</v>
      </c>
      <c r="H29" s="17">
        <v>28872.3</v>
      </c>
      <c r="I29" s="18">
        <f t="shared" si="1"/>
        <v>57575.61</v>
      </c>
      <c r="J29" s="17">
        <v>15615.879709190005</v>
      </c>
      <c r="K29" s="17">
        <v>16291.498782140003</v>
      </c>
      <c r="L29" s="17">
        <v>28715.08426545</v>
      </c>
      <c r="M29" s="18">
        <f t="shared" si="2"/>
        <v>60622.462756780005</v>
      </c>
      <c r="N29" s="17">
        <v>18902.091414749997</v>
      </c>
      <c r="O29" s="17">
        <v>17550.09770162</v>
      </c>
      <c r="P29" s="17">
        <v>28932.874241180005</v>
      </c>
      <c r="Q29" s="18">
        <f t="shared" si="3"/>
        <v>65385.06335755</v>
      </c>
    </row>
    <row r="30" spans="1:9" ht="12.75">
      <c r="A30" s="14"/>
      <c r="B30" s="15"/>
      <c r="C30" s="15"/>
      <c r="D30" s="15"/>
      <c r="E30" s="16"/>
      <c r="I30" s="6"/>
    </row>
    <row r="31" spans="1:9" ht="12.75">
      <c r="A31" s="14"/>
      <c r="B31" s="15"/>
      <c r="C31" s="15"/>
      <c r="D31" s="15"/>
      <c r="E31" s="16"/>
      <c r="I31" s="6"/>
    </row>
    <row r="32" spans="1:17" ht="15.75">
      <c r="A32" s="25" t="s">
        <v>114</v>
      </c>
      <c r="I32" s="6"/>
      <c r="Q32" s="38" t="s">
        <v>140</v>
      </c>
    </row>
    <row r="33" spans="1:17" ht="12.75">
      <c r="A33" s="36" t="s">
        <v>113</v>
      </c>
      <c r="B33" s="34" t="s">
        <v>126</v>
      </c>
      <c r="C33" s="34"/>
      <c r="D33" s="34"/>
      <c r="E33" s="34"/>
      <c r="F33" s="34" t="s">
        <v>127</v>
      </c>
      <c r="G33" s="34"/>
      <c r="H33" s="34"/>
      <c r="I33" s="34"/>
      <c r="J33" s="34" t="s">
        <v>128</v>
      </c>
      <c r="K33" s="34"/>
      <c r="L33" s="34"/>
      <c r="M33" s="34"/>
      <c r="N33" s="34" t="s">
        <v>129</v>
      </c>
      <c r="O33" s="34"/>
      <c r="P33" s="34"/>
      <c r="Q33" s="34"/>
    </row>
    <row r="34" spans="1:17" ht="12.75">
      <c r="A34" s="36"/>
      <c r="B34" s="8" t="s">
        <v>102</v>
      </c>
      <c r="C34" s="8" t="s">
        <v>106</v>
      </c>
      <c r="D34" s="8" t="s">
        <v>107</v>
      </c>
      <c r="E34" s="8" t="s">
        <v>108</v>
      </c>
      <c r="F34" s="8" t="s">
        <v>120</v>
      </c>
      <c r="G34" s="8" t="s">
        <v>121</v>
      </c>
      <c r="H34" s="8" t="s">
        <v>122</v>
      </c>
      <c r="I34" s="8" t="s">
        <v>108</v>
      </c>
      <c r="J34" s="8" t="s">
        <v>123</v>
      </c>
      <c r="K34" s="8" t="s">
        <v>124</v>
      </c>
      <c r="L34" s="8" t="s">
        <v>125</v>
      </c>
      <c r="M34" s="8" t="s">
        <v>108</v>
      </c>
      <c r="N34" s="8" t="s">
        <v>130</v>
      </c>
      <c r="O34" s="8" t="s">
        <v>131</v>
      </c>
      <c r="P34" s="8" t="s">
        <v>132</v>
      </c>
      <c r="Q34" s="8" t="s">
        <v>108</v>
      </c>
    </row>
    <row r="35" spans="1:17" ht="12.75">
      <c r="A35" s="11" t="s">
        <v>20</v>
      </c>
      <c r="B35" s="12">
        <v>5108.5</v>
      </c>
      <c r="C35" s="12">
        <v>5838.3</v>
      </c>
      <c r="D35" s="12">
        <v>4530.51</v>
      </c>
      <c r="E35" s="13">
        <f>SUM(B35:D35)</f>
        <v>15477.31</v>
      </c>
      <c r="F35" s="12">
        <v>4302.7</v>
      </c>
      <c r="G35" s="12">
        <v>4411.7</v>
      </c>
      <c r="H35" s="12">
        <v>3590.8</v>
      </c>
      <c r="I35" s="13">
        <f t="shared" si="1"/>
        <v>12305.2</v>
      </c>
      <c r="J35" s="12">
        <v>4040.98584269</v>
      </c>
      <c r="K35" s="12">
        <v>5241.3278733</v>
      </c>
      <c r="L35" s="12">
        <v>4383.414119290001</v>
      </c>
      <c r="M35" s="13">
        <f aca="true" t="shared" si="4" ref="M35:M64">SUM(J35:L35)</f>
        <v>13665.72783528</v>
      </c>
      <c r="N35" s="12">
        <v>4571.227007</v>
      </c>
      <c r="O35" s="12">
        <v>5245.939711600001</v>
      </c>
      <c r="P35" s="12">
        <v>5344.799808</v>
      </c>
      <c r="Q35" s="13">
        <f aca="true" t="shared" si="5" ref="Q35:Q64">SUM(N35:P35)</f>
        <v>15161.966526600001</v>
      </c>
    </row>
    <row r="36" spans="1:17" ht="12.75">
      <c r="A36" s="11" t="s">
        <v>21</v>
      </c>
      <c r="B36" s="12">
        <v>760.5</v>
      </c>
      <c r="C36" s="12">
        <v>1101.2</v>
      </c>
      <c r="D36" s="12">
        <v>942.93</v>
      </c>
      <c r="E36" s="13">
        <f aca="true" t="shared" si="6" ref="E36:E64">SUM(B36:D36)</f>
        <v>2804.63</v>
      </c>
      <c r="F36" s="12">
        <v>739</v>
      </c>
      <c r="G36" s="12">
        <v>968.7</v>
      </c>
      <c r="H36" s="12">
        <v>1282.9</v>
      </c>
      <c r="I36" s="13">
        <f t="shared" si="1"/>
        <v>2990.6000000000004</v>
      </c>
      <c r="J36" s="12">
        <v>1072.7883196900002</v>
      </c>
      <c r="K36" s="12">
        <v>1355.6673065100001</v>
      </c>
      <c r="L36" s="12">
        <v>1494.4904702</v>
      </c>
      <c r="M36" s="13">
        <f t="shared" si="4"/>
        <v>3922.9460964000004</v>
      </c>
      <c r="N36" s="12">
        <v>792.7339137600001</v>
      </c>
      <c r="O36" s="12">
        <v>1263.36811601</v>
      </c>
      <c r="P36" s="12">
        <v>2217.2663848700004</v>
      </c>
      <c r="Q36" s="13">
        <f t="shared" si="5"/>
        <v>4273.368414640001</v>
      </c>
    </row>
    <row r="37" spans="1:17" ht="12.75">
      <c r="A37" s="11" t="s">
        <v>22</v>
      </c>
      <c r="B37" s="12">
        <v>602.8</v>
      </c>
      <c r="C37" s="12">
        <v>790.8</v>
      </c>
      <c r="D37" s="12">
        <v>753.23</v>
      </c>
      <c r="E37" s="13">
        <f t="shared" si="6"/>
        <v>2146.83</v>
      </c>
      <c r="F37" s="12">
        <v>1081.2</v>
      </c>
      <c r="G37" s="12">
        <v>925.3</v>
      </c>
      <c r="H37" s="12">
        <v>1140.3</v>
      </c>
      <c r="I37" s="13">
        <f t="shared" si="1"/>
        <v>3146.8</v>
      </c>
      <c r="J37" s="12">
        <v>939.7977301799999</v>
      </c>
      <c r="K37" s="12">
        <v>867.1774039400001</v>
      </c>
      <c r="L37" s="12">
        <v>1258.2661664000002</v>
      </c>
      <c r="M37" s="13">
        <f t="shared" si="4"/>
        <v>3065.24130052</v>
      </c>
      <c r="N37" s="12">
        <v>750.64050375</v>
      </c>
      <c r="O37" s="12">
        <v>1089.19769773</v>
      </c>
      <c r="P37" s="12">
        <v>742.3749685199999</v>
      </c>
      <c r="Q37" s="13">
        <f t="shared" si="5"/>
        <v>2582.21317</v>
      </c>
    </row>
    <row r="38" spans="1:17" ht="12.75">
      <c r="A38" s="11" t="s">
        <v>23</v>
      </c>
      <c r="B38" s="12">
        <v>1519.7</v>
      </c>
      <c r="C38" s="12">
        <v>1698.5</v>
      </c>
      <c r="D38" s="12">
        <v>1645</v>
      </c>
      <c r="E38" s="13">
        <f t="shared" si="6"/>
        <v>4863.2</v>
      </c>
      <c r="F38" s="12">
        <v>1684.1</v>
      </c>
      <c r="G38" s="12">
        <v>1688.4</v>
      </c>
      <c r="H38" s="12">
        <v>1334.2</v>
      </c>
      <c r="I38" s="13">
        <f t="shared" si="1"/>
        <v>4706.7</v>
      </c>
      <c r="J38" s="12">
        <v>1211.7538017800002</v>
      </c>
      <c r="K38" s="12">
        <v>1791.7104042000003</v>
      </c>
      <c r="L38" s="12">
        <v>1552.24206562</v>
      </c>
      <c r="M38" s="13">
        <f t="shared" si="4"/>
        <v>4555.706271600001</v>
      </c>
      <c r="N38" s="12">
        <v>1472.8874213799995</v>
      </c>
      <c r="O38" s="12">
        <v>1657.2816950099998</v>
      </c>
      <c r="P38" s="12">
        <v>1084.51949338</v>
      </c>
      <c r="Q38" s="13">
        <f t="shared" si="5"/>
        <v>4214.68860977</v>
      </c>
    </row>
    <row r="39" spans="1:17" ht="12.75">
      <c r="A39" s="11" t="s">
        <v>24</v>
      </c>
      <c r="B39" s="12">
        <v>45.6</v>
      </c>
      <c r="C39" s="12">
        <v>79.7</v>
      </c>
      <c r="D39" s="12">
        <v>88.19</v>
      </c>
      <c r="E39" s="13">
        <f t="shared" si="6"/>
        <v>213.49</v>
      </c>
      <c r="F39" s="12">
        <v>81.3</v>
      </c>
      <c r="G39" s="12">
        <v>95.6</v>
      </c>
      <c r="H39" s="12">
        <v>119.9</v>
      </c>
      <c r="I39" s="13">
        <f t="shared" si="1"/>
        <v>296.79999999999995</v>
      </c>
      <c r="J39" s="12">
        <v>90.14281665</v>
      </c>
      <c r="K39" s="12">
        <v>117.24136797</v>
      </c>
      <c r="L39" s="12">
        <v>123.74340844</v>
      </c>
      <c r="M39" s="13">
        <f t="shared" si="4"/>
        <v>331.12759306</v>
      </c>
      <c r="N39" s="12">
        <v>70.82726840000001</v>
      </c>
      <c r="O39" s="12">
        <v>77.93247237</v>
      </c>
      <c r="P39" s="12">
        <v>111.44643539999998</v>
      </c>
      <c r="Q39" s="13">
        <f t="shared" si="5"/>
        <v>260.20617617</v>
      </c>
    </row>
    <row r="40" spans="1:17" ht="12.75">
      <c r="A40" s="11" t="s">
        <v>25</v>
      </c>
      <c r="B40" s="12">
        <v>143.4</v>
      </c>
      <c r="C40" s="12">
        <v>131.1</v>
      </c>
      <c r="D40" s="12">
        <v>432.85</v>
      </c>
      <c r="E40" s="13">
        <f t="shared" si="6"/>
        <v>707.35</v>
      </c>
      <c r="F40" s="12">
        <v>108.3</v>
      </c>
      <c r="G40" s="12">
        <v>130.2</v>
      </c>
      <c r="H40" s="12">
        <v>110.9</v>
      </c>
      <c r="I40" s="13">
        <f t="shared" si="1"/>
        <v>349.4</v>
      </c>
      <c r="J40" s="12">
        <v>125.97051891</v>
      </c>
      <c r="K40" s="12">
        <v>106.67035157000001</v>
      </c>
      <c r="L40" s="12">
        <v>107.61017316</v>
      </c>
      <c r="M40" s="13">
        <f t="shared" si="4"/>
        <v>340.25104364</v>
      </c>
      <c r="N40" s="12">
        <v>99.70536451</v>
      </c>
      <c r="O40" s="12">
        <v>102.21875404</v>
      </c>
      <c r="P40" s="12">
        <v>133.33179378</v>
      </c>
      <c r="Q40" s="13">
        <f t="shared" si="5"/>
        <v>335.25591233</v>
      </c>
    </row>
    <row r="41" spans="1:17" ht="12.75">
      <c r="A41" s="11" t="s">
        <v>26</v>
      </c>
      <c r="B41" s="12">
        <v>167.5</v>
      </c>
      <c r="C41" s="12">
        <v>213.9</v>
      </c>
      <c r="D41" s="12">
        <v>319.24</v>
      </c>
      <c r="E41" s="13">
        <f t="shared" si="6"/>
        <v>700.64</v>
      </c>
      <c r="F41" s="12">
        <v>224.1</v>
      </c>
      <c r="G41" s="12">
        <v>284</v>
      </c>
      <c r="H41" s="12">
        <v>168.1</v>
      </c>
      <c r="I41" s="13">
        <f t="shared" si="1"/>
        <v>676.2</v>
      </c>
      <c r="J41" s="12">
        <v>96.63454984999998</v>
      </c>
      <c r="K41" s="12">
        <v>151.88899959999998</v>
      </c>
      <c r="L41" s="12">
        <v>140.727237</v>
      </c>
      <c r="M41" s="13">
        <f t="shared" si="4"/>
        <v>389.25078644999996</v>
      </c>
      <c r="N41" s="12">
        <v>114.75565989</v>
      </c>
      <c r="O41" s="12">
        <v>155.50519979</v>
      </c>
      <c r="P41" s="12">
        <v>230.66149141</v>
      </c>
      <c r="Q41" s="13">
        <f t="shared" si="5"/>
        <v>500.92235109</v>
      </c>
    </row>
    <row r="42" spans="1:17" ht="12.75">
      <c r="A42" s="11" t="s">
        <v>27</v>
      </c>
      <c r="B42" s="12">
        <v>74.5</v>
      </c>
      <c r="C42" s="12">
        <v>89.3</v>
      </c>
      <c r="D42" s="12">
        <v>94.66</v>
      </c>
      <c r="E42" s="13">
        <f t="shared" si="6"/>
        <v>258.46000000000004</v>
      </c>
      <c r="F42" s="12">
        <v>104.6</v>
      </c>
      <c r="G42" s="12">
        <v>97.6</v>
      </c>
      <c r="H42" s="12">
        <v>86.2</v>
      </c>
      <c r="I42" s="13">
        <f t="shared" si="1"/>
        <v>288.4</v>
      </c>
      <c r="J42" s="12">
        <v>111.99377012000001</v>
      </c>
      <c r="K42" s="12">
        <v>76.70146264</v>
      </c>
      <c r="L42" s="12">
        <v>102.60606483</v>
      </c>
      <c r="M42" s="13">
        <f t="shared" si="4"/>
        <v>291.30129759</v>
      </c>
      <c r="N42" s="12">
        <v>78.97687563999999</v>
      </c>
      <c r="O42" s="12">
        <v>89.31049753</v>
      </c>
      <c r="P42" s="12">
        <v>104.67582309000001</v>
      </c>
      <c r="Q42" s="13">
        <f t="shared" si="5"/>
        <v>272.96319626</v>
      </c>
    </row>
    <row r="43" spans="1:17" ht="12.75">
      <c r="A43" s="11" t="s">
        <v>28</v>
      </c>
      <c r="B43" s="12">
        <v>18</v>
      </c>
      <c r="C43" s="12">
        <v>28.3</v>
      </c>
      <c r="D43" s="12">
        <v>38.97</v>
      </c>
      <c r="E43" s="13">
        <f t="shared" si="6"/>
        <v>85.27</v>
      </c>
      <c r="F43" s="12">
        <v>43.5</v>
      </c>
      <c r="G43" s="12">
        <v>31.5</v>
      </c>
      <c r="H43" s="12">
        <v>14.9</v>
      </c>
      <c r="I43" s="13">
        <f t="shared" si="1"/>
        <v>89.9</v>
      </c>
      <c r="J43" s="12">
        <v>34.725827419999995</v>
      </c>
      <c r="K43" s="12">
        <v>33.04867373</v>
      </c>
      <c r="L43" s="12">
        <v>35.45580961</v>
      </c>
      <c r="M43" s="13">
        <f t="shared" si="4"/>
        <v>103.23031076</v>
      </c>
      <c r="N43" s="12">
        <v>34.32699275</v>
      </c>
      <c r="O43" s="12">
        <v>39.69880257</v>
      </c>
      <c r="P43" s="12">
        <v>31.6206561</v>
      </c>
      <c r="Q43" s="13">
        <f t="shared" si="5"/>
        <v>105.64645142</v>
      </c>
    </row>
    <row r="44" spans="1:17" ht="12.75">
      <c r="A44" s="11" t="s">
        <v>29</v>
      </c>
      <c r="B44" s="12">
        <v>337.7</v>
      </c>
      <c r="C44" s="12">
        <v>449.1</v>
      </c>
      <c r="D44" s="12">
        <v>365.12</v>
      </c>
      <c r="E44" s="13">
        <f t="shared" si="6"/>
        <v>1151.92</v>
      </c>
      <c r="F44" s="12">
        <v>312.7</v>
      </c>
      <c r="G44" s="12">
        <v>395.9</v>
      </c>
      <c r="H44" s="12">
        <v>405.2</v>
      </c>
      <c r="I44" s="13">
        <f t="shared" si="1"/>
        <v>1113.8</v>
      </c>
      <c r="J44" s="12">
        <v>428.34796249000004</v>
      </c>
      <c r="K44" s="12">
        <v>415.00505316</v>
      </c>
      <c r="L44" s="12">
        <v>473.50021825000005</v>
      </c>
      <c r="M44" s="13">
        <f t="shared" si="4"/>
        <v>1316.8532339</v>
      </c>
      <c r="N44" s="12">
        <v>428.44064970000005</v>
      </c>
      <c r="O44" s="12">
        <v>403.38823909</v>
      </c>
      <c r="P44" s="12">
        <v>546.99406922</v>
      </c>
      <c r="Q44" s="13">
        <f t="shared" si="5"/>
        <v>1378.82295801</v>
      </c>
    </row>
    <row r="45" spans="1:17" ht="12.75">
      <c r="A45" s="11" t="s">
        <v>30</v>
      </c>
      <c r="B45" s="12">
        <v>10.4</v>
      </c>
      <c r="C45" s="12">
        <v>10.7</v>
      </c>
      <c r="D45" s="12">
        <v>10.32</v>
      </c>
      <c r="E45" s="13">
        <f t="shared" si="6"/>
        <v>31.42</v>
      </c>
      <c r="F45" s="12">
        <v>15.8</v>
      </c>
      <c r="G45" s="12">
        <v>18.6</v>
      </c>
      <c r="H45" s="12">
        <v>16.9</v>
      </c>
      <c r="I45" s="13">
        <f t="shared" si="1"/>
        <v>51.300000000000004</v>
      </c>
      <c r="J45" s="12">
        <v>21.86792082</v>
      </c>
      <c r="K45" s="12">
        <v>13.852742099999999</v>
      </c>
      <c r="L45" s="12">
        <v>26.069578999999997</v>
      </c>
      <c r="M45" s="13">
        <f t="shared" si="4"/>
        <v>61.79024191999999</v>
      </c>
      <c r="N45" s="12">
        <v>10.368692</v>
      </c>
      <c r="O45" s="12">
        <v>11.280268000000001</v>
      </c>
      <c r="P45" s="12">
        <v>29.220582999999998</v>
      </c>
      <c r="Q45" s="13">
        <f t="shared" si="5"/>
        <v>50.869543</v>
      </c>
    </row>
    <row r="46" spans="1:17" ht="12.75">
      <c r="A46" s="11" t="s">
        <v>31</v>
      </c>
      <c r="B46" s="12">
        <v>85.3</v>
      </c>
      <c r="C46" s="12">
        <v>101.9</v>
      </c>
      <c r="D46" s="12">
        <v>99.17</v>
      </c>
      <c r="E46" s="13">
        <f t="shared" si="6"/>
        <v>286.37</v>
      </c>
      <c r="F46" s="12">
        <v>82.9</v>
      </c>
      <c r="G46" s="12">
        <v>116</v>
      </c>
      <c r="H46" s="12">
        <v>133.6</v>
      </c>
      <c r="I46" s="13">
        <f t="shared" si="1"/>
        <v>332.5</v>
      </c>
      <c r="J46" s="12">
        <v>126.28189193000001</v>
      </c>
      <c r="K46" s="12">
        <v>211.75136606</v>
      </c>
      <c r="L46" s="12">
        <v>129.24704294</v>
      </c>
      <c r="M46" s="13">
        <f t="shared" si="4"/>
        <v>467.28030093000007</v>
      </c>
      <c r="N46" s="12">
        <v>99.58584702</v>
      </c>
      <c r="O46" s="12">
        <v>111.16649488</v>
      </c>
      <c r="P46" s="12">
        <v>137.5276202</v>
      </c>
      <c r="Q46" s="13">
        <f t="shared" si="5"/>
        <v>348.27996210000003</v>
      </c>
    </row>
    <row r="47" spans="1:17" ht="12.75">
      <c r="A47" s="11" t="s">
        <v>32</v>
      </c>
      <c r="B47" s="12">
        <v>235.5</v>
      </c>
      <c r="C47" s="12">
        <v>259.3</v>
      </c>
      <c r="D47" s="12">
        <v>277.96</v>
      </c>
      <c r="E47" s="13">
        <f t="shared" si="6"/>
        <v>772.76</v>
      </c>
      <c r="F47" s="12">
        <v>265.6</v>
      </c>
      <c r="G47" s="12">
        <v>347.9</v>
      </c>
      <c r="H47" s="12">
        <v>172.6</v>
      </c>
      <c r="I47" s="13">
        <f t="shared" si="1"/>
        <v>786.1</v>
      </c>
      <c r="J47" s="12">
        <v>361.36014919</v>
      </c>
      <c r="K47" s="12">
        <v>221.87952844999998</v>
      </c>
      <c r="L47" s="12">
        <v>182.93141093</v>
      </c>
      <c r="M47" s="13">
        <f t="shared" si="4"/>
        <v>766.1710885699999</v>
      </c>
      <c r="N47" s="12">
        <v>332.56009001</v>
      </c>
      <c r="O47" s="12">
        <v>304.64257727999995</v>
      </c>
      <c r="P47" s="12">
        <v>334.93741936</v>
      </c>
      <c r="Q47" s="13">
        <f t="shared" si="5"/>
        <v>972.1400866499998</v>
      </c>
    </row>
    <row r="48" spans="1:17" ht="12.75">
      <c r="A48" s="11" t="s">
        <v>33</v>
      </c>
      <c r="B48" s="12">
        <v>253.2</v>
      </c>
      <c r="C48" s="12">
        <v>234</v>
      </c>
      <c r="D48" s="12">
        <v>249.77</v>
      </c>
      <c r="E48" s="13">
        <f t="shared" si="6"/>
        <v>736.97</v>
      </c>
      <c r="F48" s="12">
        <v>313.7</v>
      </c>
      <c r="G48" s="12">
        <v>213.8</v>
      </c>
      <c r="H48" s="12">
        <v>209.3</v>
      </c>
      <c r="I48" s="13">
        <f t="shared" si="1"/>
        <v>736.8</v>
      </c>
      <c r="J48" s="12">
        <v>285.77829506</v>
      </c>
      <c r="K48" s="12">
        <v>211.14172792000002</v>
      </c>
      <c r="L48" s="12">
        <v>279.86779287</v>
      </c>
      <c r="M48" s="13">
        <f t="shared" si="4"/>
        <v>776.78781585</v>
      </c>
      <c r="N48" s="12">
        <v>213.89267578999997</v>
      </c>
      <c r="O48" s="12">
        <v>365.17402128000003</v>
      </c>
      <c r="P48" s="12">
        <v>370.84727395</v>
      </c>
      <c r="Q48" s="13">
        <f t="shared" si="5"/>
        <v>949.91397102</v>
      </c>
    </row>
    <row r="49" spans="1:17" ht="12.75">
      <c r="A49" s="11" t="s">
        <v>34</v>
      </c>
      <c r="B49" s="12">
        <v>105.2</v>
      </c>
      <c r="C49" s="12">
        <v>71.4</v>
      </c>
      <c r="D49" s="12">
        <v>70.42</v>
      </c>
      <c r="E49" s="13">
        <f t="shared" si="6"/>
        <v>247.02000000000004</v>
      </c>
      <c r="F49" s="12">
        <v>50.6</v>
      </c>
      <c r="G49" s="12">
        <v>82.9</v>
      </c>
      <c r="H49" s="12">
        <v>128.1</v>
      </c>
      <c r="I49" s="13">
        <f t="shared" si="1"/>
        <v>261.6</v>
      </c>
      <c r="J49" s="12">
        <v>64.771181</v>
      </c>
      <c r="K49" s="12">
        <v>68.46142698999999</v>
      </c>
      <c r="L49" s="12">
        <v>85.60714431999999</v>
      </c>
      <c r="M49" s="13">
        <f t="shared" si="4"/>
        <v>218.83975231</v>
      </c>
      <c r="N49" s="12">
        <v>59.91416365</v>
      </c>
      <c r="O49" s="12">
        <v>69.56636442</v>
      </c>
      <c r="P49" s="12">
        <v>79.05617434000001</v>
      </c>
      <c r="Q49" s="13">
        <f t="shared" si="5"/>
        <v>208.53670241</v>
      </c>
    </row>
    <row r="50" spans="1:17" ht="12.75">
      <c r="A50" s="11" t="s">
        <v>35</v>
      </c>
      <c r="B50" s="12">
        <v>714.3</v>
      </c>
      <c r="C50" s="12">
        <v>751.6</v>
      </c>
      <c r="D50" s="12">
        <v>696.4</v>
      </c>
      <c r="E50" s="13">
        <f t="shared" si="6"/>
        <v>2162.3</v>
      </c>
      <c r="F50" s="12">
        <v>657.3</v>
      </c>
      <c r="G50" s="12">
        <v>690</v>
      </c>
      <c r="H50" s="12">
        <v>596.2</v>
      </c>
      <c r="I50" s="13">
        <f t="shared" si="1"/>
        <v>1943.5</v>
      </c>
      <c r="J50" s="12">
        <v>655.7009576400002</v>
      </c>
      <c r="K50" s="12">
        <v>713.09270673</v>
      </c>
      <c r="L50" s="12">
        <v>605.0501022999999</v>
      </c>
      <c r="M50" s="13">
        <f t="shared" si="4"/>
        <v>1973.8437666700002</v>
      </c>
      <c r="N50" s="12">
        <v>668.8617206600001</v>
      </c>
      <c r="O50" s="12">
        <v>878.0663874300001</v>
      </c>
      <c r="P50" s="12">
        <v>730.02024502</v>
      </c>
      <c r="Q50" s="13">
        <f t="shared" si="5"/>
        <v>2276.94835311</v>
      </c>
    </row>
    <row r="51" spans="1:17" ht="12.75">
      <c r="A51" s="11" t="s">
        <v>36</v>
      </c>
      <c r="B51" s="12">
        <v>31</v>
      </c>
      <c r="C51" s="12">
        <v>35.7</v>
      </c>
      <c r="D51" s="12">
        <v>27.8</v>
      </c>
      <c r="E51" s="13">
        <f t="shared" si="6"/>
        <v>94.5</v>
      </c>
      <c r="F51" s="12">
        <v>31.2</v>
      </c>
      <c r="G51" s="12">
        <v>51.3</v>
      </c>
      <c r="H51" s="12">
        <v>30.4</v>
      </c>
      <c r="I51" s="13">
        <f t="shared" si="1"/>
        <v>112.9</v>
      </c>
      <c r="J51" s="12">
        <v>38.0543074</v>
      </c>
      <c r="K51" s="12">
        <v>35.8059055</v>
      </c>
      <c r="L51" s="12">
        <v>25.086179129999998</v>
      </c>
      <c r="M51" s="13">
        <f t="shared" si="4"/>
        <v>98.94639203</v>
      </c>
      <c r="N51" s="12">
        <v>29.93667249</v>
      </c>
      <c r="O51" s="12">
        <v>51.75603832</v>
      </c>
      <c r="P51" s="12">
        <v>22.423906210000002</v>
      </c>
      <c r="Q51" s="13">
        <f t="shared" si="5"/>
        <v>104.11661701999999</v>
      </c>
    </row>
    <row r="52" spans="1:17" ht="12.75">
      <c r="A52" s="11" t="s">
        <v>37</v>
      </c>
      <c r="B52" s="12">
        <v>119</v>
      </c>
      <c r="C52" s="12">
        <v>70.8</v>
      </c>
      <c r="D52" s="12">
        <v>112.02</v>
      </c>
      <c r="E52" s="13">
        <f t="shared" si="6"/>
        <v>301.82</v>
      </c>
      <c r="F52" s="12">
        <v>276.7</v>
      </c>
      <c r="G52" s="12">
        <v>104.2</v>
      </c>
      <c r="H52" s="12">
        <v>178.7</v>
      </c>
      <c r="I52" s="13">
        <f t="shared" si="1"/>
        <v>559.5999999999999</v>
      </c>
      <c r="J52" s="12">
        <v>207.78390030999998</v>
      </c>
      <c r="K52" s="12">
        <v>112.97130356000001</v>
      </c>
      <c r="L52" s="12">
        <v>143.73455142000003</v>
      </c>
      <c r="M52" s="13">
        <f t="shared" si="4"/>
        <v>464.48975529000006</v>
      </c>
      <c r="N52" s="12">
        <v>88.01385403999998</v>
      </c>
      <c r="O52" s="12">
        <v>124.51569234</v>
      </c>
      <c r="P52" s="12">
        <v>139.58856219</v>
      </c>
      <c r="Q52" s="13">
        <f t="shared" si="5"/>
        <v>352.11810857</v>
      </c>
    </row>
    <row r="53" spans="1:17" ht="12.75">
      <c r="A53" s="11" t="s">
        <v>38</v>
      </c>
      <c r="B53" s="12">
        <v>24.4</v>
      </c>
      <c r="C53" s="12">
        <v>51.7</v>
      </c>
      <c r="D53" s="12">
        <v>47.28</v>
      </c>
      <c r="E53" s="13">
        <f t="shared" si="6"/>
        <v>123.38</v>
      </c>
      <c r="F53" s="12">
        <v>40.5</v>
      </c>
      <c r="G53" s="12">
        <v>46.1</v>
      </c>
      <c r="H53" s="12">
        <v>38.6</v>
      </c>
      <c r="I53" s="13">
        <f t="shared" si="1"/>
        <v>125.19999999999999</v>
      </c>
      <c r="J53" s="12">
        <v>17.494658</v>
      </c>
      <c r="K53" s="12">
        <v>15.949596999999999</v>
      </c>
      <c r="L53" s="12">
        <v>33.403685</v>
      </c>
      <c r="M53" s="13">
        <f t="shared" si="4"/>
        <v>66.84794</v>
      </c>
      <c r="N53" s="12">
        <v>29.28599616</v>
      </c>
      <c r="O53" s="12">
        <v>31.1074654</v>
      </c>
      <c r="P53" s="12">
        <v>52.74704</v>
      </c>
      <c r="Q53" s="13">
        <f t="shared" si="5"/>
        <v>113.14050155999999</v>
      </c>
    </row>
    <row r="54" spans="1:17" ht="12.75">
      <c r="A54" s="11" t="s">
        <v>39</v>
      </c>
      <c r="B54" s="12">
        <v>130</v>
      </c>
      <c r="C54" s="12">
        <v>117.4</v>
      </c>
      <c r="D54" s="12">
        <v>152.53</v>
      </c>
      <c r="E54" s="13">
        <f t="shared" si="6"/>
        <v>399.93</v>
      </c>
      <c r="F54" s="12">
        <v>143</v>
      </c>
      <c r="G54" s="12">
        <v>133</v>
      </c>
      <c r="H54" s="12">
        <v>121.9</v>
      </c>
      <c r="I54" s="13">
        <f t="shared" si="1"/>
        <v>397.9</v>
      </c>
      <c r="J54" s="12">
        <v>131.36414518</v>
      </c>
      <c r="K54" s="12">
        <v>140.19482130999998</v>
      </c>
      <c r="L54" s="12">
        <v>141.94071725999999</v>
      </c>
      <c r="M54" s="13">
        <f t="shared" si="4"/>
        <v>413.49968375</v>
      </c>
      <c r="N54" s="12">
        <v>129.63437454</v>
      </c>
      <c r="O54" s="12">
        <v>142.55833597999998</v>
      </c>
      <c r="P54" s="12">
        <v>137.00421512</v>
      </c>
      <c r="Q54" s="13">
        <f t="shared" si="5"/>
        <v>409.19692564</v>
      </c>
    </row>
    <row r="55" spans="1:17" ht="12.75">
      <c r="A55" s="11" t="s">
        <v>40</v>
      </c>
      <c r="B55" s="12">
        <v>308</v>
      </c>
      <c r="C55" s="12">
        <v>362.7</v>
      </c>
      <c r="D55" s="12">
        <v>304.36</v>
      </c>
      <c r="E55" s="13">
        <f t="shared" si="6"/>
        <v>975.0600000000001</v>
      </c>
      <c r="F55" s="12">
        <v>337.8</v>
      </c>
      <c r="G55" s="12">
        <v>307.4</v>
      </c>
      <c r="H55" s="12">
        <v>343.7</v>
      </c>
      <c r="I55" s="13">
        <f t="shared" si="1"/>
        <v>988.9000000000001</v>
      </c>
      <c r="J55" s="12">
        <v>297.34389353999995</v>
      </c>
      <c r="K55" s="12">
        <v>299.46774723000004</v>
      </c>
      <c r="L55" s="12">
        <v>282.17971532999996</v>
      </c>
      <c r="M55" s="13">
        <f t="shared" si="4"/>
        <v>878.9913560999998</v>
      </c>
      <c r="N55" s="12">
        <v>379.3970371799999</v>
      </c>
      <c r="O55" s="12">
        <v>456.80715162999996</v>
      </c>
      <c r="P55" s="12">
        <v>412.75778783999993</v>
      </c>
      <c r="Q55" s="13">
        <f t="shared" si="5"/>
        <v>1248.9619766499998</v>
      </c>
    </row>
    <row r="56" spans="1:17" ht="12.75">
      <c r="A56" s="11" t="s">
        <v>41</v>
      </c>
      <c r="B56" s="12">
        <v>16.9</v>
      </c>
      <c r="C56" s="12">
        <v>17.4</v>
      </c>
      <c r="D56" s="12">
        <v>14.29</v>
      </c>
      <c r="E56" s="13">
        <f t="shared" si="6"/>
        <v>48.589999999999996</v>
      </c>
      <c r="F56" s="12">
        <v>20.1</v>
      </c>
      <c r="G56" s="12">
        <v>14.6</v>
      </c>
      <c r="H56" s="12">
        <v>27.4</v>
      </c>
      <c r="I56" s="13">
        <f t="shared" si="1"/>
        <v>62.1</v>
      </c>
      <c r="J56" s="12">
        <v>20.5561</v>
      </c>
      <c r="K56" s="12">
        <v>29.255931630000003</v>
      </c>
      <c r="L56" s="12">
        <v>33.672966769999995</v>
      </c>
      <c r="M56" s="13">
        <f t="shared" si="4"/>
        <v>83.4849984</v>
      </c>
      <c r="N56" s="12">
        <v>24.11955333</v>
      </c>
      <c r="O56" s="12">
        <v>24.39492611</v>
      </c>
      <c r="P56" s="12">
        <v>37.84974702</v>
      </c>
      <c r="Q56" s="13">
        <f t="shared" si="5"/>
        <v>86.36422646</v>
      </c>
    </row>
    <row r="57" spans="1:17" ht="12.75">
      <c r="A57" s="11" t="s">
        <v>42</v>
      </c>
      <c r="B57" s="12">
        <v>33</v>
      </c>
      <c r="C57" s="12">
        <v>53.3</v>
      </c>
      <c r="D57" s="12">
        <v>51.03</v>
      </c>
      <c r="E57" s="13">
        <f t="shared" si="6"/>
        <v>137.32999999999998</v>
      </c>
      <c r="F57" s="12">
        <v>50.1</v>
      </c>
      <c r="G57" s="12">
        <v>52.6</v>
      </c>
      <c r="H57" s="12">
        <v>36.3</v>
      </c>
      <c r="I57" s="13">
        <f t="shared" si="1"/>
        <v>139</v>
      </c>
      <c r="J57" s="12">
        <v>32.1097911</v>
      </c>
      <c r="K57" s="12">
        <v>45.99038864</v>
      </c>
      <c r="L57" s="12">
        <v>52.909223049999994</v>
      </c>
      <c r="M57" s="13">
        <f t="shared" si="4"/>
        <v>131.00940279</v>
      </c>
      <c r="N57" s="12">
        <v>29.156393870000002</v>
      </c>
      <c r="O57" s="12">
        <v>19.11572455</v>
      </c>
      <c r="P57" s="12">
        <v>18.02295616</v>
      </c>
      <c r="Q57" s="13">
        <f t="shared" si="5"/>
        <v>66.29507458</v>
      </c>
    </row>
    <row r="58" spans="1:17" ht="12.75">
      <c r="A58" s="3" t="s">
        <v>136</v>
      </c>
      <c r="B58" s="17">
        <v>10844.4</v>
      </c>
      <c r="C58" s="17">
        <v>12558.1</v>
      </c>
      <c r="D58" s="17">
        <v>11324.05</v>
      </c>
      <c r="E58" s="18">
        <f t="shared" si="6"/>
        <v>34726.55</v>
      </c>
      <c r="F58" s="17">
        <v>10966.8</v>
      </c>
      <c r="G58" s="17">
        <v>11207.3</v>
      </c>
      <c r="H58" s="17">
        <v>10287.1</v>
      </c>
      <c r="I58" s="18">
        <f t="shared" si="1"/>
        <v>32461.199999999997</v>
      </c>
      <c r="J58" s="17">
        <v>10413.608330949997</v>
      </c>
      <c r="K58" s="17">
        <v>12276.254089739998</v>
      </c>
      <c r="L58" s="17">
        <v>11693.755843119998</v>
      </c>
      <c r="M58" s="18">
        <f t="shared" si="4"/>
        <v>34383.61826380999</v>
      </c>
      <c r="N58" s="17">
        <v>10509.248727520004</v>
      </c>
      <c r="O58" s="17">
        <v>12713.992633360001</v>
      </c>
      <c r="P58" s="17">
        <v>13049.694454179997</v>
      </c>
      <c r="Q58" s="18">
        <f t="shared" si="5"/>
        <v>36272.93581506</v>
      </c>
    </row>
    <row r="59" spans="1:17" ht="12.75">
      <c r="A59" s="11" t="s">
        <v>70</v>
      </c>
      <c r="B59" s="12">
        <v>2194.8</v>
      </c>
      <c r="C59" s="12">
        <v>2334.5</v>
      </c>
      <c r="D59" s="12">
        <v>2001.7</v>
      </c>
      <c r="E59" s="13">
        <f t="shared" si="6"/>
        <v>6531</v>
      </c>
      <c r="F59" s="12">
        <v>2194.8</v>
      </c>
      <c r="G59" s="12">
        <v>5424.9</v>
      </c>
      <c r="H59" s="12">
        <v>2194.8</v>
      </c>
      <c r="I59" s="13">
        <f t="shared" si="1"/>
        <v>9814.5</v>
      </c>
      <c r="J59" s="12">
        <v>2194.8</v>
      </c>
      <c r="K59" s="12">
        <v>2102.4</v>
      </c>
      <c r="L59" s="12">
        <v>2194.8</v>
      </c>
      <c r="M59" s="13">
        <f t="shared" si="4"/>
        <v>6492.000000000001</v>
      </c>
      <c r="N59" s="12">
        <v>2194.8</v>
      </c>
      <c r="O59" s="12">
        <v>2194.8</v>
      </c>
      <c r="P59" s="12">
        <v>2194.8</v>
      </c>
      <c r="Q59" s="13">
        <f t="shared" si="5"/>
        <v>6584.400000000001</v>
      </c>
    </row>
    <row r="60" spans="1:17" ht="12.75">
      <c r="A60" s="3" t="s">
        <v>137</v>
      </c>
      <c r="B60" s="17">
        <v>8649.6</v>
      </c>
      <c r="C60" s="17">
        <v>10223.6</v>
      </c>
      <c r="D60" s="17">
        <v>9322.35</v>
      </c>
      <c r="E60" s="18">
        <f t="shared" si="6"/>
        <v>28195.550000000003</v>
      </c>
      <c r="F60" s="17">
        <v>8772</v>
      </c>
      <c r="G60" s="17">
        <v>5782.4</v>
      </c>
      <c r="H60" s="17">
        <v>8092.3</v>
      </c>
      <c r="I60" s="18">
        <f t="shared" si="1"/>
        <v>22646.7</v>
      </c>
      <c r="J60" s="17">
        <v>8218.808330949996</v>
      </c>
      <c r="K60" s="17">
        <v>10173.854089739998</v>
      </c>
      <c r="L60" s="17">
        <v>9498.955843119998</v>
      </c>
      <c r="M60" s="18">
        <f t="shared" si="4"/>
        <v>27891.618263809993</v>
      </c>
      <c r="N60" s="17">
        <v>8314.448727520004</v>
      </c>
      <c r="O60" s="17">
        <v>10519.192633360002</v>
      </c>
      <c r="P60" s="17">
        <v>10854.894454179997</v>
      </c>
      <c r="Q60" s="18">
        <f t="shared" si="5"/>
        <v>29688.535815060004</v>
      </c>
    </row>
    <row r="61" spans="1:17" ht="12.75">
      <c r="A61" s="11" t="s">
        <v>67</v>
      </c>
      <c r="B61" s="12">
        <v>274.9</v>
      </c>
      <c r="C61" s="12">
        <v>171.9</v>
      </c>
      <c r="D61" s="12">
        <v>141.19</v>
      </c>
      <c r="E61" s="13">
        <f>SUM(B61:D61)</f>
        <v>587.99</v>
      </c>
      <c r="F61" s="12">
        <v>133.9</v>
      </c>
      <c r="G61" s="12">
        <v>552.5</v>
      </c>
      <c r="H61" s="12">
        <v>138.8</v>
      </c>
      <c r="I61" s="13">
        <f t="shared" si="1"/>
        <v>825.2</v>
      </c>
      <c r="J61" s="12">
        <v>144.5185</v>
      </c>
      <c r="K61" s="12">
        <v>135.24625</v>
      </c>
      <c r="L61" s="12">
        <v>162.5622</v>
      </c>
      <c r="M61" s="13">
        <f t="shared" si="4"/>
        <v>442.32695</v>
      </c>
      <c r="N61" s="12">
        <v>136.104802</v>
      </c>
      <c r="O61" s="12">
        <v>158.7758</v>
      </c>
      <c r="P61" s="12">
        <v>203.479</v>
      </c>
      <c r="Q61" s="13">
        <f t="shared" si="5"/>
        <v>498.359602</v>
      </c>
    </row>
    <row r="62" spans="1:17" ht="12.75">
      <c r="A62" s="11" t="s">
        <v>71</v>
      </c>
      <c r="B62" s="12">
        <v>837.8</v>
      </c>
      <c r="C62" s="12">
        <v>891</v>
      </c>
      <c r="D62" s="12">
        <v>863.27</v>
      </c>
      <c r="E62" s="13">
        <f t="shared" si="6"/>
        <v>2592.0699999999997</v>
      </c>
      <c r="F62" s="12">
        <v>647.2</v>
      </c>
      <c r="G62" s="12">
        <v>162.1</v>
      </c>
      <c r="H62" s="12">
        <v>532.1</v>
      </c>
      <c r="I62" s="13">
        <f t="shared" si="1"/>
        <v>1341.4</v>
      </c>
      <c r="J62" s="12">
        <v>738.0298418899998</v>
      </c>
      <c r="K62" s="12">
        <v>931.2871681199999</v>
      </c>
      <c r="L62" s="12">
        <v>795.54063312</v>
      </c>
      <c r="M62" s="13">
        <f t="shared" si="4"/>
        <v>2464.85764313</v>
      </c>
      <c r="N62" s="12">
        <v>690.888784</v>
      </c>
      <c r="O62" s="12">
        <v>850.52507</v>
      </c>
      <c r="P62" s="12">
        <v>351.832352</v>
      </c>
      <c r="Q62" s="13">
        <f t="shared" si="5"/>
        <v>1893.2462059999998</v>
      </c>
    </row>
    <row r="63" spans="1:17" ht="12.75">
      <c r="A63" s="11" t="s">
        <v>72</v>
      </c>
      <c r="B63" s="12">
        <v>1112.7</v>
      </c>
      <c r="C63" s="12">
        <v>1062.9</v>
      </c>
      <c r="D63" s="12">
        <v>1004.46</v>
      </c>
      <c r="E63" s="13">
        <f t="shared" si="6"/>
        <v>3180.0600000000004</v>
      </c>
      <c r="F63" s="12">
        <v>781.1</v>
      </c>
      <c r="G63" s="12">
        <v>714.6</v>
      </c>
      <c r="H63" s="12">
        <v>670.9</v>
      </c>
      <c r="I63" s="13">
        <f t="shared" si="1"/>
        <v>2166.6</v>
      </c>
      <c r="J63" s="12">
        <v>882.5483418899998</v>
      </c>
      <c r="K63" s="12">
        <v>1066.5334181199999</v>
      </c>
      <c r="L63" s="12">
        <v>958.10283312</v>
      </c>
      <c r="M63" s="13">
        <f t="shared" si="4"/>
        <v>2907.1845931299995</v>
      </c>
      <c r="N63" s="12">
        <v>826.993586</v>
      </c>
      <c r="O63" s="12">
        <v>1009.30087</v>
      </c>
      <c r="P63" s="12">
        <v>555.311352</v>
      </c>
      <c r="Q63" s="13">
        <f t="shared" si="5"/>
        <v>2391.6058080000003</v>
      </c>
    </row>
    <row r="64" spans="1:17" ht="12.75">
      <c r="A64" s="19" t="s">
        <v>18</v>
      </c>
      <c r="B64" s="17">
        <v>9762.3</v>
      </c>
      <c r="C64" s="17">
        <v>11286.5</v>
      </c>
      <c r="D64" s="17">
        <v>10326.81</v>
      </c>
      <c r="E64" s="18">
        <f t="shared" si="6"/>
        <v>31375.61</v>
      </c>
      <c r="F64" s="17">
        <v>9553.1</v>
      </c>
      <c r="G64" s="17">
        <v>6497</v>
      </c>
      <c r="H64" s="17">
        <v>8763.2</v>
      </c>
      <c r="I64" s="18">
        <f t="shared" si="1"/>
        <v>24813.300000000003</v>
      </c>
      <c r="J64" s="17">
        <v>9101.356672839996</v>
      </c>
      <c r="K64" s="17">
        <v>11240.387507859998</v>
      </c>
      <c r="L64" s="17">
        <v>10457.058676239998</v>
      </c>
      <c r="M64" s="18">
        <f t="shared" si="4"/>
        <v>30798.80285693999</v>
      </c>
      <c r="N64" s="17">
        <v>9141.442313520005</v>
      </c>
      <c r="O64" s="17">
        <v>11528.493503360001</v>
      </c>
      <c r="P64" s="17">
        <v>11410.205806179998</v>
      </c>
      <c r="Q64" s="18">
        <f t="shared" si="5"/>
        <v>32080.141623060004</v>
      </c>
    </row>
    <row r="65" spans="1:9" ht="12.75">
      <c r="A65" s="14"/>
      <c r="B65" s="15"/>
      <c r="C65" s="15"/>
      <c r="D65" s="15"/>
      <c r="E65" s="16"/>
      <c r="I65" s="6"/>
    </row>
    <row r="66" spans="1:9" ht="12.75">
      <c r="A66" s="14"/>
      <c r="B66" s="15"/>
      <c r="C66" s="15"/>
      <c r="D66" s="15"/>
      <c r="E66" s="16"/>
      <c r="I66" s="6"/>
    </row>
    <row r="67" spans="1:17" ht="15.75">
      <c r="A67" s="25" t="s">
        <v>99</v>
      </c>
      <c r="I67" s="6"/>
      <c r="Q67" s="38" t="s">
        <v>140</v>
      </c>
    </row>
    <row r="68" spans="1:17" ht="12.75">
      <c r="A68" s="36" t="s">
        <v>113</v>
      </c>
      <c r="B68" s="34" t="s">
        <v>126</v>
      </c>
      <c r="C68" s="34"/>
      <c r="D68" s="34"/>
      <c r="E68" s="34"/>
      <c r="F68" s="34" t="s">
        <v>127</v>
      </c>
      <c r="G68" s="34"/>
      <c r="H68" s="34"/>
      <c r="I68" s="34"/>
      <c r="J68" s="34" t="s">
        <v>128</v>
      </c>
      <c r="K68" s="34"/>
      <c r="L68" s="34"/>
      <c r="M68" s="34"/>
      <c r="N68" s="34" t="s">
        <v>129</v>
      </c>
      <c r="O68" s="34"/>
      <c r="P68" s="34"/>
      <c r="Q68" s="34"/>
    </row>
    <row r="69" spans="1:17" ht="12.75">
      <c r="A69" s="36"/>
      <c r="B69" s="8" t="s">
        <v>102</v>
      </c>
      <c r="C69" s="8" t="s">
        <v>106</v>
      </c>
      <c r="D69" s="8" t="s">
        <v>107</v>
      </c>
      <c r="E69" s="8" t="s">
        <v>108</v>
      </c>
      <c r="F69" s="8" t="s">
        <v>120</v>
      </c>
      <c r="G69" s="8" t="s">
        <v>121</v>
      </c>
      <c r="H69" s="8" t="s">
        <v>122</v>
      </c>
      <c r="I69" s="8" t="s">
        <v>108</v>
      </c>
      <c r="J69" s="8" t="s">
        <v>123</v>
      </c>
      <c r="K69" s="8" t="s">
        <v>124</v>
      </c>
      <c r="L69" s="8" t="s">
        <v>125</v>
      </c>
      <c r="M69" s="8" t="s">
        <v>108</v>
      </c>
      <c r="N69" s="8" t="s">
        <v>130</v>
      </c>
      <c r="O69" s="8" t="s">
        <v>131</v>
      </c>
      <c r="P69" s="8" t="s">
        <v>132</v>
      </c>
      <c r="Q69" s="8" t="s">
        <v>108</v>
      </c>
    </row>
    <row r="70" spans="1:17" ht="12.75">
      <c r="A70" s="11" t="s">
        <v>90</v>
      </c>
      <c r="B70" s="12">
        <v>73813.6</v>
      </c>
      <c r="C70" s="12">
        <v>72953</v>
      </c>
      <c r="D70" s="12">
        <v>72762.76</v>
      </c>
      <c r="E70" s="13">
        <f aca="true" t="shared" si="7" ref="E70:E99">SUM(B70:D70)</f>
        <v>219529.36</v>
      </c>
      <c r="F70" s="12">
        <v>69671.4</v>
      </c>
      <c r="G70" s="12">
        <v>72812.9</v>
      </c>
      <c r="H70" s="12">
        <v>76335.2</v>
      </c>
      <c r="I70" s="13">
        <f aca="true" t="shared" si="8" ref="I70:I107">SUM(F70:H70)</f>
        <v>218819.5</v>
      </c>
      <c r="J70" s="12">
        <v>77176.60965082</v>
      </c>
      <c r="K70" s="12">
        <v>72969.80921923</v>
      </c>
      <c r="L70" s="12">
        <v>77783.17551367999</v>
      </c>
      <c r="M70" s="13">
        <f aca="true" t="shared" si="9" ref="M70:M99">SUM(J70:L70)</f>
        <v>227929.59438372997</v>
      </c>
      <c r="N70" s="12">
        <v>76114.94737196999</v>
      </c>
      <c r="O70" s="12">
        <v>73971.86842918</v>
      </c>
      <c r="P70" s="12">
        <v>74802.54319798</v>
      </c>
      <c r="Q70" s="13">
        <f aca="true" t="shared" si="10" ref="Q70:Q99">SUM(N70:P70)</f>
        <v>224889.35899913</v>
      </c>
    </row>
    <row r="71" spans="1:17" ht="12.75">
      <c r="A71" s="11" t="s">
        <v>91</v>
      </c>
      <c r="B71" s="12">
        <v>3356.5</v>
      </c>
      <c r="C71" s="12">
        <v>3173.6</v>
      </c>
      <c r="D71" s="12">
        <v>3287.21</v>
      </c>
      <c r="E71" s="13">
        <f t="shared" si="7"/>
        <v>9817.310000000001</v>
      </c>
      <c r="F71" s="12">
        <v>2640.8</v>
      </c>
      <c r="G71" s="12">
        <v>4057.4</v>
      </c>
      <c r="H71" s="12">
        <v>3008.3</v>
      </c>
      <c r="I71" s="13">
        <f t="shared" si="8"/>
        <v>9706.5</v>
      </c>
      <c r="J71" s="12">
        <v>3802.95430193</v>
      </c>
      <c r="K71" s="12">
        <v>2735.7662574</v>
      </c>
      <c r="L71" s="12">
        <v>3320.0067852499997</v>
      </c>
      <c r="M71" s="13">
        <f t="shared" si="9"/>
        <v>9858.72734458</v>
      </c>
      <c r="N71" s="12">
        <v>3257.17761676</v>
      </c>
      <c r="O71" s="12">
        <v>3687.83818158</v>
      </c>
      <c r="P71" s="12">
        <v>4143.75158923</v>
      </c>
      <c r="Q71" s="13">
        <f t="shared" si="10"/>
        <v>11088.76738757</v>
      </c>
    </row>
    <row r="72" spans="1:17" ht="12.75">
      <c r="A72" s="11" t="s">
        <v>23</v>
      </c>
      <c r="B72" s="12">
        <v>1699.9</v>
      </c>
      <c r="C72" s="12">
        <v>1569.8</v>
      </c>
      <c r="D72" s="12">
        <v>2033.39</v>
      </c>
      <c r="E72" s="13">
        <f t="shared" si="7"/>
        <v>5303.09</v>
      </c>
      <c r="F72" s="12">
        <v>1734.7</v>
      </c>
      <c r="G72" s="12">
        <v>2036.2</v>
      </c>
      <c r="H72" s="12">
        <v>1971.1</v>
      </c>
      <c r="I72" s="13">
        <f t="shared" si="8"/>
        <v>5742</v>
      </c>
      <c r="J72" s="12">
        <v>1699.1723500800001</v>
      </c>
      <c r="K72" s="12">
        <v>2078.7305201200006</v>
      </c>
      <c r="L72" s="12">
        <v>1937.3884573400003</v>
      </c>
      <c r="M72" s="13">
        <f t="shared" si="9"/>
        <v>5715.291327540001</v>
      </c>
      <c r="N72" s="12">
        <v>1860.90227778</v>
      </c>
      <c r="O72" s="12">
        <v>2040.89212225</v>
      </c>
      <c r="P72" s="12">
        <v>2511.78045387</v>
      </c>
      <c r="Q72" s="13">
        <f t="shared" si="10"/>
        <v>6413.574853900001</v>
      </c>
    </row>
    <row r="73" spans="1:17" ht="12.75">
      <c r="A73" s="11" t="s">
        <v>24</v>
      </c>
      <c r="B73" s="12">
        <v>2.4</v>
      </c>
      <c r="C73" s="12">
        <v>1.5</v>
      </c>
      <c r="D73" s="12">
        <v>12.35</v>
      </c>
      <c r="E73" s="13">
        <f t="shared" si="7"/>
        <v>16.25</v>
      </c>
      <c r="F73" s="12">
        <v>4.4</v>
      </c>
      <c r="G73" s="12">
        <v>4.1</v>
      </c>
      <c r="H73" s="12">
        <v>3.9</v>
      </c>
      <c r="I73" s="13">
        <f t="shared" si="8"/>
        <v>12.4</v>
      </c>
      <c r="J73" s="12">
        <v>1.78961</v>
      </c>
      <c r="K73" s="12">
        <v>1.741196</v>
      </c>
      <c r="L73" s="12">
        <v>4.2666</v>
      </c>
      <c r="M73" s="13">
        <f t="shared" si="9"/>
        <v>7.7974060000000005</v>
      </c>
      <c r="N73" s="12">
        <v>11.208714</v>
      </c>
      <c r="O73" s="12">
        <v>2.719265</v>
      </c>
      <c r="P73" s="12">
        <v>5.51243</v>
      </c>
      <c r="Q73" s="13">
        <f t="shared" si="10"/>
        <v>19.440409000000002</v>
      </c>
    </row>
    <row r="74" spans="1:17" ht="12.75">
      <c r="A74" s="11" t="s">
        <v>25</v>
      </c>
      <c r="B74" s="12">
        <v>1.1</v>
      </c>
      <c r="C74" s="12">
        <v>2.6</v>
      </c>
      <c r="D74" s="12">
        <v>1.2</v>
      </c>
      <c r="E74" s="13">
        <f t="shared" si="7"/>
        <v>4.9</v>
      </c>
      <c r="F74" s="12">
        <v>2.1</v>
      </c>
      <c r="G74" s="12">
        <v>1.9</v>
      </c>
      <c r="H74" s="12">
        <v>1.1</v>
      </c>
      <c r="I74" s="13">
        <f t="shared" si="8"/>
        <v>5.1</v>
      </c>
      <c r="J74" s="12">
        <v>1.058096</v>
      </c>
      <c r="K74" s="12">
        <v>2.955212</v>
      </c>
      <c r="L74" s="12">
        <v>0.479024</v>
      </c>
      <c r="M74" s="13">
        <f t="shared" si="9"/>
        <v>4.492332</v>
      </c>
      <c r="N74" s="12">
        <v>1.160427</v>
      </c>
      <c r="O74" s="12">
        <v>5.351791</v>
      </c>
      <c r="P74" s="12">
        <v>5.696963</v>
      </c>
      <c r="Q74" s="13">
        <f t="shared" si="10"/>
        <v>12.209181000000001</v>
      </c>
    </row>
    <row r="75" spans="1:17" ht="12.75">
      <c r="A75" s="11" t="s">
        <v>26</v>
      </c>
      <c r="B75" s="12">
        <v>7.8</v>
      </c>
      <c r="C75" s="12">
        <v>5.4</v>
      </c>
      <c r="D75" s="12">
        <v>12.49</v>
      </c>
      <c r="E75" s="13">
        <f t="shared" si="7"/>
        <v>25.689999999999998</v>
      </c>
      <c r="F75" s="12">
        <v>7.8</v>
      </c>
      <c r="G75" s="12">
        <v>5.5</v>
      </c>
      <c r="H75" s="12">
        <v>4.3</v>
      </c>
      <c r="I75" s="13">
        <f t="shared" si="8"/>
        <v>17.6</v>
      </c>
      <c r="J75" s="12">
        <v>3.221469</v>
      </c>
      <c r="K75" s="12">
        <v>15.23062</v>
      </c>
      <c r="L75" s="12">
        <v>8.266666</v>
      </c>
      <c r="M75" s="13">
        <f t="shared" si="9"/>
        <v>26.718755</v>
      </c>
      <c r="N75" s="12">
        <v>7.179423269999999</v>
      </c>
      <c r="O75" s="12">
        <v>5.08627</v>
      </c>
      <c r="P75" s="12">
        <v>14.84334522</v>
      </c>
      <c r="Q75" s="13">
        <f t="shared" si="10"/>
        <v>27.10903849</v>
      </c>
    </row>
    <row r="76" spans="1:17" ht="12.75">
      <c r="A76" s="11" t="s">
        <v>27</v>
      </c>
      <c r="B76" s="12">
        <v>407.4</v>
      </c>
      <c r="C76" s="12">
        <v>290.7</v>
      </c>
      <c r="D76" s="12">
        <v>318.09</v>
      </c>
      <c r="E76" s="13">
        <f t="shared" si="7"/>
        <v>1016.1899999999998</v>
      </c>
      <c r="F76" s="12">
        <v>196.7</v>
      </c>
      <c r="G76" s="12">
        <v>354.4</v>
      </c>
      <c r="H76" s="12">
        <v>387.2</v>
      </c>
      <c r="I76" s="13">
        <f t="shared" si="8"/>
        <v>938.3</v>
      </c>
      <c r="J76" s="12">
        <v>470.00902084</v>
      </c>
      <c r="K76" s="12">
        <v>368.0195701</v>
      </c>
      <c r="L76" s="12">
        <v>284.40781725</v>
      </c>
      <c r="M76" s="13">
        <f t="shared" si="9"/>
        <v>1122.4364081899998</v>
      </c>
      <c r="N76" s="12">
        <v>512.57964485</v>
      </c>
      <c r="O76" s="12">
        <v>481.27052065000004</v>
      </c>
      <c r="P76" s="12">
        <v>526.01835955</v>
      </c>
      <c r="Q76" s="13">
        <f t="shared" si="10"/>
        <v>1519.86852505</v>
      </c>
    </row>
    <row r="77" spans="1:17" ht="12.75">
      <c r="A77" s="11" t="s">
        <v>28</v>
      </c>
      <c r="B77" s="12">
        <v>29.8</v>
      </c>
      <c r="C77" s="12">
        <v>119.8</v>
      </c>
      <c r="D77" s="12">
        <v>111.34</v>
      </c>
      <c r="E77" s="13">
        <f t="shared" si="7"/>
        <v>260.94</v>
      </c>
      <c r="F77" s="12">
        <v>48</v>
      </c>
      <c r="G77" s="12">
        <v>121.1</v>
      </c>
      <c r="H77" s="12">
        <v>99.9</v>
      </c>
      <c r="I77" s="13">
        <f t="shared" si="8"/>
        <v>269</v>
      </c>
      <c r="J77" s="12">
        <v>87.35356900000001</v>
      </c>
      <c r="K77" s="12">
        <v>17.585523</v>
      </c>
      <c r="L77" s="12">
        <v>15.29526125</v>
      </c>
      <c r="M77" s="13">
        <f t="shared" si="9"/>
        <v>120.23435325</v>
      </c>
      <c r="N77" s="12">
        <v>42.706353</v>
      </c>
      <c r="O77" s="12">
        <v>66.186742</v>
      </c>
      <c r="P77" s="12">
        <v>19.967521</v>
      </c>
      <c r="Q77" s="13">
        <f t="shared" si="10"/>
        <v>128.860616</v>
      </c>
    </row>
    <row r="78" spans="1:17" ht="12.75">
      <c r="A78" s="11" t="s">
        <v>29</v>
      </c>
      <c r="B78" s="12">
        <v>1488.7</v>
      </c>
      <c r="C78" s="12">
        <v>1783.9</v>
      </c>
      <c r="D78" s="12">
        <v>1860.19</v>
      </c>
      <c r="E78" s="13">
        <f t="shared" si="7"/>
        <v>5132.790000000001</v>
      </c>
      <c r="F78" s="12">
        <v>1450.6</v>
      </c>
      <c r="G78" s="12">
        <v>2034.8</v>
      </c>
      <c r="H78" s="12">
        <v>1734</v>
      </c>
      <c r="I78" s="13">
        <f t="shared" si="8"/>
        <v>5219.4</v>
      </c>
      <c r="J78" s="12">
        <v>1197.76089187</v>
      </c>
      <c r="K78" s="12">
        <v>1403.08914559</v>
      </c>
      <c r="L78" s="12">
        <v>1605.74562494</v>
      </c>
      <c r="M78" s="13">
        <f t="shared" si="9"/>
        <v>4206.5956624</v>
      </c>
      <c r="N78" s="12">
        <v>1687.12225851</v>
      </c>
      <c r="O78" s="12">
        <v>1695.77663722</v>
      </c>
      <c r="P78" s="12">
        <v>1958.74952298</v>
      </c>
      <c r="Q78" s="13">
        <f t="shared" si="10"/>
        <v>5341.6484187099995</v>
      </c>
    </row>
    <row r="79" spans="1:17" ht="12.75">
      <c r="A79" s="11" t="s">
        <v>30</v>
      </c>
      <c r="B79" s="12">
        <v>1.3</v>
      </c>
      <c r="C79" s="12">
        <v>1.1</v>
      </c>
      <c r="D79" s="12">
        <v>1.49</v>
      </c>
      <c r="E79" s="13">
        <f t="shared" si="7"/>
        <v>3.8900000000000006</v>
      </c>
      <c r="F79" s="12">
        <v>1.1</v>
      </c>
      <c r="G79" s="12">
        <v>2.9</v>
      </c>
      <c r="H79" s="12">
        <v>1.9</v>
      </c>
      <c r="I79" s="13">
        <f t="shared" si="8"/>
        <v>5.9</v>
      </c>
      <c r="J79" s="12">
        <v>47.50575</v>
      </c>
      <c r="K79" s="12">
        <v>31.715742</v>
      </c>
      <c r="L79" s="12">
        <v>0.944772</v>
      </c>
      <c r="M79" s="13">
        <f t="shared" si="9"/>
        <v>80.166264</v>
      </c>
      <c r="N79" s="12">
        <v>38.349293</v>
      </c>
      <c r="O79" s="12">
        <v>14.693964</v>
      </c>
      <c r="P79" s="12">
        <v>3.590445</v>
      </c>
      <c r="Q79" s="13">
        <f t="shared" si="10"/>
        <v>56.63370200000001</v>
      </c>
    </row>
    <row r="80" spans="1:17" ht="12.75">
      <c r="A80" s="11" t="s">
        <v>31</v>
      </c>
      <c r="B80" s="12">
        <v>2693.4</v>
      </c>
      <c r="C80" s="12">
        <v>2750.5</v>
      </c>
      <c r="D80" s="12">
        <v>2750.53</v>
      </c>
      <c r="E80" s="13">
        <f t="shared" si="7"/>
        <v>8194.43</v>
      </c>
      <c r="F80" s="12">
        <v>2936.4</v>
      </c>
      <c r="G80" s="12">
        <v>3772.4</v>
      </c>
      <c r="H80" s="12">
        <v>3370.8</v>
      </c>
      <c r="I80" s="13">
        <f t="shared" si="8"/>
        <v>10079.6</v>
      </c>
      <c r="J80" s="12">
        <v>3122.0736162199996</v>
      </c>
      <c r="K80" s="12">
        <v>2968.6485151300003</v>
      </c>
      <c r="L80" s="12">
        <v>2422.4116650200003</v>
      </c>
      <c r="M80" s="13">
        <f t="shared" si="9"/>
        <v>8513.133796369999</v>
      </c>
      <c r="N80" s="12">
        <v>2749.437085</v>
      </c>
      <c r="O80" s="12">
        <v>3132.4418600199997</v>
      </c>
      <c r="P80" s="12">
        <v>3097.025979</v>
      </c>
      <c r="Q80" s="13">
        <f t="shared" si="10"/>
        <v>8978.90492402</v>
      </c>
    </row>
    <row r="81" spans="1:17" ht="12.75">
      <c r="A81" s="11" t="s">
        <v>32</v>
      </c>
      <c r="B81" s="12">
        <v>1130.5</v>
      </c>
      <c r="C81" s="12">
        <v>1103.3</v>
      </c>
      <c r="D81" s="12">
        <v>1624.7</v>
      </c>
      <c r="E81" s="13">
        <f t="shared" si="7"/>
        <v>3858.5</v>
      </c>
      <c r="F81" s="12">
        <v>1367.7</v>
      </c>
      <c r="G81" s="12">
        <v>1817.2</v>
      </c>
      <c r="H81" s="12">
        <v>1445.9</v>
      </c>
      <c r="I81" s="13">
        <f t="shared" si="8"/>
        <v>4630.8</v>
      </c>
      <c r="J81" s="12">
        <v>1488.49569085</v>
      </c>
      <c r="K81" s="12">
        <v>837.2796418599999</v>
      </c>
      <c r="L81" s="12">
        <v>875.5894127600001</v>
      </c>
      <c r="M81" s="13">
        <f t="shared" si="9"/>
        <v>3201.36474547</v>
      </c>
      <c r="N81" s="12">
        <v>1699.2118964599995</v>
      </c>
      <c r="O81" s="12">
        <v>1129.45553977</v>
      </c>
      <c r="P81" s="12">
        <v>959.6549119899998</v>
      </c>
      <c r="Q81" s="13">
        <f t="shared" si="10"/>
        <v>3788.322348219999</v>
      </c>
    </row>
    <row r="82" spans="1:17" ht="12.75">
      <c r="A82" s="11" t="s">
        <v>33</v>
      </c>
      <c r="B82" s="12">
        <v>19</v>
      </c>
      <c r="C82" s="12">
        <v>12.3</v>
      </c>
      <c r="D82" s="12">
        <v>12.26</v>
      </c>
      <c r="E82" s="13">
        <f t="shared" si="7"/>
        <v>43.56</v>
      </c>
      <c r="F82" s="12">
        <v>3.3</v>
      </c>
      <c r="G82" s="12">
        <v>3.8</v>
      </c>
      <c r="H82" s="12">
        <v>13.9</v>
      </c>
      <c r="I82" s="13">
        <f t="shared" si="8"/>
        <v>21</v>
      </c>
      <c r="J82" s="12">
        <v>6.928475</v>
      </c>
      <c r="K82" s="12">
        <v>6.617279</v>
      </c>
      <c r="L82" s="12">
        <v>6.6359081</v>
      </c>
      <c r="M82" s="13">
        <f t="shared" si="9"/>
        <v>20.181662099999997</v>
      </c>
      <c r="N82" s="12">
        <v>10.979363</v>
      </c>
      <c r="O82" s="12">
        <v>39.60386</v>
      </c>
      <c r="P82" s="12">
        <v>90.49613584999999</v>
      </c>
      <c r="Q82" s="13">
        <f t="shared" si="10"/>
        <v>141.07935884999998</v>
      </c>
    </row>
    <row r="83" spans="1:17" ht="12.75">
      <c r="A83" s="11" t="s">
        <v>34</v>
      </c>
      <c r="B83" s="12">
        <v>9.3</v>
      </c>
      <c r="C83" s="12">
        <v>6.6</v>
      </c>
      <c r="D83" s="12">
        <v>18</v>
      </c>
      <c r="E83" s="13">
        <f t="shared" si="7"/>
        <v>33.9</v>
      </c>
      <c r="F83" s="12">
        <v>13.7</v>
      </c>
      <c r="G83" s="12">
        <v>1032.9</v>
      </c>
      <c r="H83" s="12">
        <v>1881.7</v>
      </c>
      <c r="I83" s="13">
        <f t="shared" si="8"/>
        <v>2928.3</v>
      </c>
      <c r="J83" s="12">
        <v>813.877786</v>
      </c>
      <c r="K83" s="12">
        <v>180.947096</v>
      </c>
      <c r="L83" s="12">
        <v>146.93049</v>
      </c>
      <c r="M83" s="13">
        <f t="shared" si="9"/>
        <v>1141.755372</v>
      </c>
      <c r="N83" s="12">
        <v>12.585805</v>
      </c>
      <c r="O83" s="12">
        <v>12.670778</v>
      </c>
      <c r="P83" s="12">
        <v>88.67124912999999</v>
      </c>
      <c r="Q83" s="13">
        <f t="shared" si="10"/>
        <v>113.92783212999998</v>
      </c>
    </row>
    <row r="84" spans="1:17" ht="12.75">
      <c r="A84" s="11" t="s">
        <v>35</v>
      </c>
      <c r="B84" s="12">
        <v>1773.6</v>
      </c>
      <c r="C84" s="12">
        <v>1451.3</v>
      </c>
      <c r="D84" s="12">
        <v>1505.91</v>
      </c>
      <c r="E84" s="13">
        <f t="shared" si="7"/>
        <v>4730.8099999999995</v>
      </c>
      <c r="F84" s="12">
        <v>1314.2</v>
      </c>
      <c r="G84" s="12">
        <v>1762.8</v>
      </c>
      <c r="H84" s="12">
        <v>2219</v>
      </c>
      <c r="I84" s="13">
        <f t="shared" si="8"/>
        <v>5296</v>
      </c>
      <c r="J84" s="12">
        <v>1622.3064731900001</v>
      </c>
      <c r="K84" s="12">
        <v>1577.04588427</v>
      </c>
      <c r="L84" s="12">
        <v>2234.0011337399997</v>
      </c>
      <c r="M84" s="13">
        <f t="shared" si="9"/>
        <v>5433.3534912</v>
      </c>
      <c r="N84" s="12">
        <v>1438.12814436</v>
      </c>
      <c r="O84" s="12">
        <v>1574.2853924600004</v>
      </c>
      <c r="P84" s="12">
        <v>2723.8148006499996</v>
      </c>
      <c r="Q84" s="13">
        <f t="shared" si="10"/>
        <v>5736.22833747</v>
      </c>
    </row>
    <row r="85" spans="1:17" ht="12.75">
      <c r="A85" s="11" t="s">
        <v>36</v>
      </c>
      <c r="B85" s="12">
        <v>6.9</v>
      </c>
      <c r="C85" s="12">
        <v>3</v>
      </c>
      <c r="D85" s="12">
        <v>1.98</v>
      </c>
      <c r="E85" s="13">
        <f t="shared" si="7"/>
        <v>11.88</v>
      </c>
      <c r="F85" s="12">
        <v>7.5</v>
      </c>
      <c r="G85" s="12">
        <v>21</v>
      </c>
      <c r="H85" s="12">
        <v>21</v>
      </c>
      <c r="I85" s="13">
        <f t="shared" si="8"/>
        <v>49.5</v>
      </c>
      <c r="J85" s="12">
        <v>16.627492</v>
      </c>
      <c r="K85" s="12">
        <v>10.548044</v>
      </c>
      <c r="L85" s="12">
        <v>13.536611</v>
      </c>
      <c r="M85" s="13">
        <f t="shared" si="9"/>
        <v>40.712147</v>
      </c>
      <c r="N85" s="12">
        <v>0.91055</v>
      </c>
      <c r="O85" s="12">
        <v>0.407382</v>
      </c>
      <c r="P85" s="12">
        <v>2.751791</v>
      </c>
      <c r="Q85" s="13">
        <f t="shared" si="10"/>
        <v>4.069723</v>
      </c>
    </row>
    <row r="86" spans="1:17" ht="12.75">
      <c r="A86" s="11" t="s">
        <v>37</v>
      </c>
      <c r="B86" s="12">
        <v>137.8</v>
      </c>
      <c r="C86" s="12">
        <v>4.2</v>
      </c>
      <c r="D86" s="12">
        <v>10.95</v>
      </c>
      <c r="E86" s="13">
        <f t="shared" si="7"/>
        <v>152.95</v>
      </c>
      <c r="F86" s="12">
        <v>5.7</v>
      </c>
      <c r="G86" s="12">
        <v>5.6</v>
      </c>
      <c r="H86" s="12">
        <v>129.2</v>
      </c>
      <c r="I86" s="13">
        <f t="shared" si="8"/>
        <v>140.5</v>
      </c>
      <c r="J86" s="12">
        <v>112.49241991000001</v>
      </c>
      <c r="K86" s="12">
        <v>382.0079068</v>
      </c>
      <c r="L86" s="12">
        <v>424.28999208</v>
      </c>
      <c r="M86" s="13">
        <f t="shared" si="9"/>
        <v>918.79031879</v>
      </c>
      <c r="N86" s="12">
        <v>64.62843414</v>
      </c>
      <c r="O86" s="12">
        <v>30.0769007</v>
      </c>
      <c r="P86" s="12">
        <v>3.14186955</v>
      </c>
      <c r="Q86" s="13">
        <f t="shared" si="10"/>
        <v>97.84720438999999</v>
      </c>
    </row>
    <row r="87" spans="1:17" ht="12.75">
      <c r="A87" s="11" t="s">
        <v>38</v>
      </c>
      <c r="B87" s="12">
        <v>1.7</v>
      </c>
      <c r="C87" s="12">
        <v>6.5</v>
      </c>
      <c r="D87" s="12">
        <v>0</v>
      </c>
      <c r="E87" s="13">
        <f t="shared" si="7"/>
        <v>8.2</v>
      </c>
      <c r="F87" s="12">
        <v>0.5</v>
      </c>
      <c r="G87" s="12">
        <v>0.6</v>
      </c>
      <c r="H87" s="12">
        <v>5.3</v>
      </c>
      <c r="I87" s="13">
        <f t="shared" si="8"/>
        <v>6.4</v>
      </c>
      <c r="J87" s="12">
        <v>4.67587</v>
      </c>
      <c r="K87" s="12">
        <v>1.05407</v>
      </c>
      <c r="L87" s="12">
        <v>4.24715</v>
      </c>
      <c r="M87" s="13">
        <f t="shared" si="9"/>
        <v>9.97709</v>
      </c>
      <c r="N87" s="12">
        <v>9.303699</v>
      </c>
      <c r="O87" s="12">
        <v>6.861159740000001</v>
      </c>
      <c r="P87" s="12">
        <v>4.0680822</v>
      </c>
      <c r="Q87" s="13">
        <f t="shared" si="10"/>
        <v>20.23294094</v>
      </c>
    </row>
    <row r="88" spans="1:17" ht="12.75">
      <c r="A88" s="11" t="s">
        <v>39</v>
      </c>
      <c r="B88" s="12">
        <v>2.7</v>
      </c>
      <c r="C88" s="12">
        <v>2.4</v>
      </c>
      <c r="D88" s="12">
        <v>1.84</v>
      </c>
      <c r="E88" s="13">
        <f t="shared" si="7"/>
        <v>6.9399999999999995</v>
      </c>
      <c r="F88" s="12">
        <v>1.8</v>
      </c>
      <c r="G88" s="12">
        <v>2.4</v>
      </c>
      <c r="H88" s="12">
        <v>2.9</v>
      </c>
      <c r="I88" s="13">
        <f t="shared" si="8"/>
        <v>7.1</v>
      </c>
      <c r="J88" s="12">
        <v>7.23432</v>
      </c>
      <c r="K88" s="12">
        <v>1.98697</v>
      </c>
      <c r="L88" s="12">
        <v>4.752966</v>
      </c>
      <c r="M88" s="13">
        <f t="shared" si="9"/>
        <v>13.974256</v>
      </c>
      <c r="N88" s="12">
        <v>3.0715</v>
      </c>
      <c r="O88" s="12">
        <v>8.09</v>
      </c>
      <c r="P88" s="12">
        <v>3.401763</v>
      </c>
      <c r="Q88" s="13">
        <f t="shared" si="10"/>
        <v>14.563263</v>
      </c>
    </row>
    <row r="89" spans="1:17" ht="12.75">
      <c r="A89" s="11" t="s">
        <v>40</v>
      </c>
      <c r="B89" s="12">
        <v>3861.7</v>
      </c>
      <c r="C89" s="12">
        <v>5836.2</v>
      </c>
      <c r="D89" s="12">
        <v>7131.74</v>
      </c>
      <c r="E89" s="13">
        <f t="shared" si="7"/>
        <v>16829.64</v>
      </c>
      <c r="F89" s="12">
        <v>7216</v>
      </c>
      <c r="G89" s="12">
        <v>5739.9</v>
      </c>
      <c r="H89" s="12">
        <v>7327.7</v>
      </c>
      <c r="I89" s="13">
        <f t="shared" si="8"/>
        <v>20283.6</v>
      </c>
      <c r="J89" s="12">
        <v>5740.900757310001</v>
      </c>
      <c r="K89" s="12">
        <v>4631.15799126</v>
      </c>
      <c r="L89" s="12">
        <v>5855.7455806200005</v>
      </c>
      <c r="M89" s="13">
        <f t="shared" si="9"/>
        <v>16227.804329190003</v>
      </c>
      <c r="N89" s="12">
        <v>6424.062929479999</v>
      </c>
      <c r="O89" s="12">
        <v>5651.69201739</v>
      </c>
      <c r="P89" s="12">
        <v>8053.305675340001</v>
      </c>
      <c r="Q89" s="13">
        <f t="shared" si="10"/>
        <v>20129.06062221</v>
      </c>
    </row>
    <row r="90" spans="1:17" ht="12.75">
      <c r="A90" s="11" t="s">
        <v>41</v>
      </c>
      <c r="B90" s="12">
        <v>8.3</v>
      </c>
      <c r="C90" s="12">
        <v>2.7</v>
      </c>
      <c r="D90" s="12">
        <v>15.1</v>
      </c>
      <c r="E90" s="13">
        <f t="shared" si="7"/>
        <v>26.1</v>
      </c>
      <c r="F90" s="12">
        <v>10.1</v>
      </c>
      <c r="G90" s="12">
        <v>10.2</v>
      </c>
      <c r="H90" s="12">
        <v>31.8</v>
      </c>
      <c r="I90" s="13">
        <f t="shared" si="8"/>
        <v>52.099999999999994</v>
      </c>
      <c r="J90" s="12">
        <v>7.542631</v>
      </c>
      <c r="K90" s="12">
        <v>14.313316</v>
      </c>
      <c r="L90" s="12">
        <v>19.831825</v>
      </c>
      <c r="M90" s="13">
        <f t="shared" si="9"/>
        <v>41.687771999999995</v>
      </c>
      <c r="N90" s="12">
        <v>2.487627</v>
      </c>
      <c r="O90" s="12">
        <v>18.589553</v>
      </c>
      <c r="P90" s="12">
        <v>35.846802</v>
      </c>
      <c r="Q90" s="13">
        <f t="shared" si="10"/>
        <v>56.923981999999995</v>
      </c>
    </row>
    <row r="91" spans="1:17" ht="12.75">
      <c r="A91" s="11" t="s">
        <v>42</v>
      </c>
      <c r="B91" s="12">
        <v>0</v>
      </c>
      <c r="C91" s="12">
        <v>0</v>
      </c>
      <c r="D91" s="12">
        <v>0</v>
      </c>
      <c r="E91" s="13">
        <f t="shared" si="7"/>
        <v>0</v>
      </c>
      <c r="F91" s="12">
        <v>0</v>
      </c>
      <c r="G91" s="12">
        <v>0</v>
      </c>
      <c r="H91" s="12">
        <v>0</v>
      </c>
      <c r="I91" s="13">
        <f t="shared" si="8"/>
        <v>0</v>
      </c>
      <c r="J91" s="12">
        <v>0</v>
      </c>
      <c r="K91" s="12">
        <v>0</v>
      </c>
      <c r="L91" s="12">
        <v>0</v>
      </c>
      <c r="M91" s="13">
        <f t="shared" si="9"/>
        <v>0</v>
      </c>
      <c r="N91" s="12">
        <v>0</v>
      </c>
      <c r="O91" s="12">
        <v>0</v>
      </c>
      <c r="P91" s="12">
        <v>0</v>
      </c>
      <c r="Q91" s="13">
        <f t="shared" si="10"/>
        <v>0</v>
      </c>
    </row>
    <row r="92" spans="1:17" ht="12.75">
      <c r="A92" s="3" t="s">
        <v>136</v>
      </c>
      <c r="B92" s="17">
        <v>90453.4</v>
      </c>
      <c r="C92" s="17">
        <v>91080.4</v>
      </c>
      <c r="D92" s="17">
        <v>93473.52</v>
      </c>
      <c r="E92" s="18">
        <f t="shared" si="7"/>
        <v>275007.32</v>
      </c>
      <c r="F92" s="17">
        <v>88634.5</v>
      </c>
      <c r="G92" s="17">
        <v>95600</v>
      </c>
      <c r="H92" s="17">
        <v>99996.1</v>
      </c>
      <c r="I92" s="18">
        <f t="shared" si="8"/>
        <v>284230.6</v>
      </c>
      <c r="J92" s="17">
        <v>97430.59024102</v>
      </c>
      <c r="K92" s="17">
        <v>90236.24971976002</v>
      </c>
      <c r="L92" s="17">
        <v>96967.94925602998</v>
      </c>
      <c r="M92" s="18">
        <f t="shared" si="9"/>
        <v>284634.78921681</v>
      </c>
      <c r="N92" s="17">
        <v>95948.14041358</v>
      </c>
      <c r="O92" s="17">
        <v>93575.85836596003</v>
      </c>
      <c r="P92" s="17">
        <v>99054.63288753999</v>
      </c>
      <c r="Q92" s="18">
        <f t="shared" si="10"/>
        <v>288578.63166708</v>
      </c>
    </row>
    <row r="93" spans="1:17" ht="12.75">
      <c r="A93" s="11" t="s">
        <v>92</v>
      </c>
      <c r="B93" s="12">
        <v>227.9</v>
      </c>
      <c r="C93" s="12">
        <v>227.9</v>
      </c>
      <c r="D93" s="12">
        <v>227.89</v>
      </c>
      <c r="E93" s="13">
        <f t="shared" si="7"/>
        <v>683.69</v>
      </c>
      <c r="F93" s="12">
        <v>227.9</v>
      </c>
      <c r="G93" s="12">
        <v>227.9</v>
      </c>
      <c r="H93" s="12">
        <v>227.9</v>
      </c>
      <c r="I93" s="13">
        <f t="shared" si="8"/>
        <v>683.7</v>
      </c>
      <c r="J93" s="12">
        <v>227.89</v>
      </c>
      <c r="K93" s="12">
        <v>227.9</v>
      </c>
      <c r="L93" s="12">
        <v>227.9</v>
      </c>
      <c r="M93" s="13">
        <f t="shared" si="9"/>
        <v>683.6899999999999</v>
      </c>
      <c r="N93" s="12">
        <v>227.9</v>
      </c>
      <c r="O93" s="12">
        <v>227.9</v>
      </c>
      <c r="P93" s="12">
        <v>227.89</v>
      </c>
      <c r="Q93" s="13">
        <f t="shared" si="10"/>
        <v>683.69</v>
      </c>
    </row>
    <row r="94" spans="1:17" ht="12.75">
      <c r="A94" s="3" t="s">
        <v>137</v>
      </c>
      <c r="B94" s="17">
        <v>90225.5</v>
      </c>
      <c r="C94" s="17">
        <v>90852.5</v>
      </c>
      <c r="D94" s="17">
        <v>93245.63</v>
      </c>
      <c r="E94" s="18">
        <f t="shared" si="7"/>
        <v>274323.63</v>
      </c>
      <c r="F94" s="17">
        <v>88406.6</v>
      </c>
      <c r="G94" s="17">
        <v>95372.1</v>
      </c>
      <c r="H94" s="17">
        <v>99768.2</v>
      </c>
      <c r="I94" s="18">
        <f t="shared" si="8"/>
        <v>283546.9</v>
      </c>
      <c r="J94" s="17">
        <v>97202.70024102001</v>
      </c>
      <c r="K94" s="17">
        <v>90008.34971976002</v>
      </c>
      <c r="L94" s="17">
        <v>96740.04925602999</v>
      </c>
      <c r="M94" s="18">
        <f t="shared" si="9"/>
        <v>283951.09921681</v>
      </c>
      <c r="N94" s="17">
        <v>95720.24041358</v>
      </c>
      <c r="O94" s="17">
        <v>93347.95836596003</v>
      </c>
      <c r="P94" s="17">
        <v>98826.74288754</v>
      </c>
      <c r="Q94" s="18">
        <f t="shared" si="10"/>
        <v>287894.94166708004</v>
      </c>
    </row>
    <row r="95" spans="1:17" ht="12.75">
      <c r="A95" s="11" t="s">
        <v>87</v>
      </c>
      <c r="B95" s="12">
        <v>251.3</v>
      </c>
      <c r="C95" s="12">
        <v>496.5</v>
      </c>
      <c r="D95" s="12">
        <v>800.68</v>
      </c>
      <c r="E95" s="13">
        <f t="shared" si="7"/>
        <v>1548.48</v>
      </c>
      <c r="F95" s="12">
        <v>228.8</v>
      </c>
      <c r="G95" s="12">
        <v>238.8</v>
      </c>
      <c r="H95" s="12">
        <v>214</v>
      </c>
      <c r="I95" s="13">
        <f t="shared" si="8"/>
        <v>681.6</v>
      </c>
      <c r="J95" s="12">
        <v>230.15275785999998</v>
      </c>
      <c r="K95" s="12">
        <v>241.76268081</v>
      </c>
      <c r="L95" s="12">
        <v>259.20892478999997</v>
      </c>
      <c r="M95" s="13">
        <f t="shared" si="9"/>
        <v>731.1243634599999</v>
      </c>
      <c r="N95" s="12">
        <v>2298.3806623500004</v>
      </c>
      <c r="O95" s="12">
        <v>2838.08646988</v>
      </c>
      <c r="P95" s="12">
        <v>251.13519897</v>
      </c>
      <c r="Q95" s="13">
        <f t="shared" si="10"/>
        <v>5387.6023312</v>
      </c>
    </row>
    <row r="96" spans="1:17" ht="12.75">
      <c r="A96" s="11" t="s">
        <v>88</v>
      </c>
      <c r="B96" s="12">
        <v>1938.7</v>
      </c>
      <c r="C96" s="12">
        <v>3276.1</v>
      </c>
      <c r="D96" s="12">
        <v>4067.79</v>
      </c>
      <c r="E96" s="13">
        <f t="shared" si="7"/>
        <v>9282.59</v>
      </c>
      <c r="F96" s="12">
        <v>2411.5</v>
      </c>
      <c r="G96" s="12">
        <v>2858.1</v>
      </c>
      <c r="H96" s="12">
        <v>2711.3</v>
      </c>
      <c r="I96" s="13">
        <f t="shared" si="8"/>
        <v>7980.900000000001</v>
      </c>
      <c r="J96" s="12">
        <v>2641.3417567299994</v>
      </c>
      <c r="K96" s="12">
        <v>2590.6382062699995</v>
      </c>
      <c r="L96" s="12">
        <v>2522.6979129899996</v>
      </c>
      <c r="M96" s="13">
        <f t="shared" si="9"/>
        <v>7754.677875989999</v>
      </c>
      <c r="N96" s="12">
        <v>225.49998975</v>
      </c>
      <c r="O96" s="12">
        <v>257.58715975</v>
      </c>
      <c r="P96" s="12">
        <v>2696.53993626</v>
      </c>
      <c r="Q96" s="13">
        <f t="shared" si="10"/>
        <v>3179.62708576</v>
      </c>
    </row>
    <row r="97" spans="1:17" ht="12.75">
      <c r="A97" s="11" t="s">
        <v>68</v>
      </c>
      <c r="B97" s="12">
        <v>717.7</v>
      </c>
      <c r="C97" s="12">
        <v>1450.7</v>
      </c>
      <c r="D97" s="12">
        <v>1562.58</v>
      </c>
      <c r="E97" s="13">
        <f t="shared" si="7"/>
        <v>3730.98</v>
      </c>
      <c r="F97" s="12">
        <v>1801.5</v>
      </c>
      <c r="G97" s="12">
        <v>1361.5</v>
      </c>
      <c r="H97" s="12">
        <v>1195.8</v>
      </c>
      <c r="I97" s="13">
        <f t="shared" si="8"/>
        <v>4358.8</v>
      </c>
      <c r="J97" s="12">
        <v>1453.35178263</v>
      </c>
      <c r="K97" s="12">
        <v>1018.9622454999999</v>
      </c>
      <c r="L97" s="12">
        <v>1417.83010203</v>
      </c>
      <c r="M97" s="13">
        <f t="shared" si="9"/>
        <v>3890.14413016</v>
      </c>
      <c r="N97" s="12">
        <v>696.93394</v>
      </c>
      <c r="O97" s="12">
        <v>3080.18519231</v>
      </c>
      <c r="P97" s="12">
        <v>1539.5502448000002</v>
      </c>
      <c r="Q97" s="13">
        <f t="shared" si="10"/>
        <v>5316.66937711</v>
      </c>
    </row>
    <row r="98" spans="1:17" ht="12.75">
      <c r="A98" s="11" t="s">
        <v>72</v>
      </c>
      <c r="B98" s="12">
        <v>2907.7</v>
      </c>
      <c r="C98" s="12">
        <v>5223.3</v>
      </c>
      <c r="D98" s="12">
        <v>6431.05</v>
      </c>
      <c r="E98" s="13">
        <f t="shared" si="7"/>
        <v>14562.05</v>
      </c>
      <c r="F98" s="12">
        <v>4441.8</v>
      </c>
      <c r="G98" s="12">
        <v>4458.4</v>
      </c>
      <c r="H98" s="12">
        <v>4121.1</v>
      </c>
      <c r="I98" s="13">
        <f t="shared" si="8"/>
        <v>13021.300000000001</v>
      </c>
      <c r="J98" s="12">
        <v>4324.8462972199995</v>
      </c>
      <c r="K98" s="12">
        <v>3851.3631325799993</v>
      </c>
      <c r="L98" s="12">
        <v>4199.73693981</v>
      </c>
      <c r="M98" s="13">
        <f t="shared" si="9"/>
        <v>12375.94636961</v>
      </c>
      <c r="N98" s="12">
        <v>3220.8145921000005</v>
      </c>
      <c r="O98" s="12">
        <v>6175.85882194</v>
      </c>
      <c r="P98" s="12">
        <v>4487.22538003</v>
      </c>
      <c r="Q98" s="13">
        <f t="shared" si="10"/>
        <v>13883.89879407</v>
      </c>
    </row>
    <row r="99" spans="1:17" ht="12.75">
      <c r="A99" s="19" t="s">
        <v>18</v>
      </c>
      <c r="B99" s="17">
        <v>93133.2</v>
      </c>
      <c r="C99" s="17">
        <v>96075.8</v>
      </c>
      <c r="D99" s="17">
        <v>99676.68</v>
      </c>
      <c r="E99" s="18">
        <f t="shared" si="7"/>
        <v>288885.68</v>
      </c>
      <c r="F99" s="17">
        <v>92848.4</v>
      </c>
      <c r="G99" s="17">
        <v>99830.5</v>
      </c>
      <c r="H99" s="17">
        <v>103889.3</v>
      </c>
      <c r="I99" s="18">
        <f t="shared" si="8"/>
        <v>296568.2</v>
      </c>
      <c r="J99" s="17">
        <v>101527.54653824001</v>
      </c>
      <c r="K99" s="17">
        <v>93859.71285234002</v>
      </c>
      <c r="L99" s="17">
        <v>100939.78619583999</v>
      </c>
      <c r="M99" s="18">
        <f t="shared" si="9"/>
        <v>296327.04558642</v>
      </c>
      <c r="N99" s="17">
        <v>98941.05500568</v>
      </c>
      <c r="O99" s="17">
        <v>99523.81718790003</v>
      </c>
      <c r="P99" s="17">
        <v>103313.96826756999</v>
      </c>
      <c r="Q99" s="18">
        <f t="shared" si="10"/>
        <v>301778.84046115004</v>
      </c>
    </row>
    <row r="100" spans="1:9" ht="12.75">
      <c r="A100" s="14"/>
      <c r="B100" s="15"/>
      <c r="C100" s="15"/>
      <c r="D100" s="15"/>
      <c r="E100" s="16"/>
      <c r="I100" s="6"/>
    </row>
    <row r="101" spans="1:9" ht="12.75">
      <c r="A101" s="14"/>
      <c r="B101" s="15"/>
      <c r="C101" s="15"/>
      <c r="D101" s="15"/>
      <c r="E101" s="16"/>
      <c r="I101" s="6"/>
    </row>
    <row r="102" spans="1:17" ht="15.75">
      <c r="A102" s="25" t="s">
        <v>100</v>
      </c>
      <c r="I102" s="6"/>
      <c r="Q102" s="38" t="s">
        <v>140</v>
      </c>
    </row>
    <row r="103" spans="1:17" ht="12.75">
      <c r="A103" s="36" t="s">
        <v>113</v>
      </c>
      <c r="B103" s="34" t="s">
        <v>126</v>
      </c>
      <c r="C103" s="34"/>
      <c r="D103" s="34"/>
      <c r="E103" s="34"/>
      <c r="F103" s="34" t="s">
        <v>127</v>
      </c>
      <c r="G103" s="34"/>
      <c r="H103" s="34"/>
      <c r="I103" s="34"/>
      <c r="J103" s="34" t="s">
        <v>128</v>
      </c>
      <c r="K103" s="34"/>
      <c r="L103" s="34"/>
      <c r="M103" s="34"/>
      <c r="N103" s="34" t="s">
        <v>129</v>
      </c>
      <c r="O103" s="34"/>
      <c r="P103" s="34"/>
      <c r="Q103" s="34"/>
    </row>
    <row r="104" spans="1:17" ht="12.75">
      <c r="A104" s="36"/>
      <c r="B104" s="8" t="s">
        <v>102</v>
      </c>
      <c r="C104" s="8" t="s">
        <v>106</v>
      </c>
      <c r="D104" s="8" t="s">
        <v>107</v>
      </c>
      <c r="E104" s="8" t="s">
        <v>108</v>
      </c>
      <c r="F104" s="8" t="s">
        <v>120</v>
      </c>
      <c r="G104" s="8" t="s">
        <v>121</v>
      </c>
      <c r="H104" s="8" t="s">
        <v>122</v>
      </c>
      <c r="I104" s="8" t="s">
        <v>108</v>
      </c>
      <c r="J104" s="8" t="s">
        <v>123</v>
      </c>
      <c r="K104" s="8" t="s">
        <v>124</v>
      </c>
      <c r="L104" s="8" t="s">
        <v>125</v>
      </c>
      <c r="M104" s="8" t="s">
        <v>108</v>
      </c>
      <c r="N104" s="8" t="s">
        <v>130</v>
      </c>
      <c r="O104" s="8" t="s">
        <v>131</v>
      </c>
      <c r="P104" s="8" t="s">
        <v>132</v>
      </c>
      <c r="Q104" s="8" t="s">
        <v>108</v>
      </c>
    </row>
    <row r="105" spans="1:17" ht="12.75">
      <c r="A105" s="3" t="s">
        <v>136</v>
      </c>
      <c r="B105" s="17">
        <f>'TaxItem Data 06-07'!B127</f>
        <v>62775.5</v>
      </c>
      <c r="C105" s="17">
        <f>'TaxItem Data 06-07'!C127</f>
        <v>70847.8</v>
      </c>
      <c r="D105" s="17">
        <f>'TaxItem Data 06-07'!D127</f>
        <v>103005.95</v>
      </c>
      <c r="E105" s="18">
        <f>SUM(B105:D105)-2.9</f>
        <v>236626.35</v>
      </c>
      <c r="F105" s="17">
        <f>'TaxItem Data 06-07'!F127</f>
        <v>75079.9</v>
      </c>
      <c r="G105" s="17">
        <f>'TaxItem Data 06-07'!G127</f>
        <v>73534.9</v>
      </c>
      <c r="H105" s="17">
        <f>'TaxItem Data 06-07'!H127</f>
        <v>118360.4</v>
      </c>
      <c r="I105" s="18">
        <f t="shared" si="8"/>
        <v>266975.19999999995</v>
      </c>
      <c r="J105" s="17">
        <f>'TaxItem Data 06-07'!J127</f>
        <v>82362.38020958</v>
      </c>
      <c r="K105" s="17">
        <f>'TaxItem Data 06-07'!K127</f>
        <v>79479.45103475002</v>
      </c>
      <c r="L105" s="17">
        <f>'TaxItem Data 06-07'!L127</f>
        <v>121475.32171046</v>
      </c>
      <c r="M105" s="17">
        <f>SUM(J105:L105)</f>
        <v>283317.15295479004</v>
      </c>
      <c r="N105" s="17">
        <f>'TaxItem Data 06-07'!N127</f>
        <v>82135.66382383</v>
      </c>
      <c r="O105" s="17">
        <f>'TaxItem Data 06-07'!O127</f>
        <v>81928.24499402</v>
      </c>
      <c r="P105" s="17">
        <f>'TaxItem Data 06-07'!P127</f>
        <v>146905.21367250997</v>
      </c>
      <c r="Q105" s="17">
        <f>SUM(N105:P105)</f>
        <v>310969.12249035994</v>
      </c>
    </row>
    <row r="106" spans="1:17" ht="12.75">
      <c r="A106" s="11" t="s">
        <v>92</v>
      </c>
      <c r="B106" s="12">
        <f>'TaxItem Data 06-07'!B128</f>
        <v>4096.1</v>
      </c>
      <c r="C106" s="12">
        <f>'TaxItem Data 06-07'!C128</f>
        <v>3956.4</v>
      </c>
      <c r="D106" s="12">
        <f>'TaxItem Data 06-07'!D128</f>
        <v>0</v>
      </c>
      <c r="E106" s="13">
        <f>SUM(B106:D106)</f>
        <v>8052.5</v>
      </c>
      <c r="F106" s="12">
        <f>'TaxItem Data 06-07'!F128</f>
        <v>4096.1</v>
      </c>
      <c r="G106" s="12">
        <f>'TaxItem Data 06-07'!G128</f>
        <v>6191.4</v>
      </c>
      <c r="H106" s="12">
        <f>'TaxItem Data 06-07'!H128</f>
        <v>5334.3</v>
      </c>
      <c r="I106" s="13">
        <f t="shared" si="8"/>
        <v>15621.8</v>
      </c>
      <c r="J106" s="12">
        <f>'TaxItem Data 06-07'!J128</f>
        <v>5334.3</v>
      </c>
      <c r="K106" s="12">
        <f>'TaxItem Data 06-07'!K128</f>
        <v>5426.5</v>
      </c>
      <c r="L106" s="12">
        <f>'TaxItem Data 06-07'!L128</f>
        <v>5334.3</v>
      </c>
      <c r="M106" s="12">
        <f>SUM(J106:L106)</f>
        <v>16095.099999999999</v>
      </c>
      <c r="N106" s="12">
        <f>'TaxItem Data 06-07'!N128</f>
        <v>5334.3</v>
      </c>
      <c r="O106" s="12">
        <f>'TaxItem Data 06-07'!O128</f>
        <v>5334.3</v>
      </c>
      <c r="P106" s="12">
        <f>'TaxItem Data 06-07'!P128</f>
        <v>5334.7</v>
      </c>
      <c r="Q106" s="12">
        <f>SUM(N106:P106)</f>
        <v>16003.3</v>
      </c>
    </row>
    <row r="107" spans="1:17" ht="12.75">
      <c r="A107" s="3" t="s">
        <v>137</v>
      </c>
      <c r="B107" s="17">
        <f>'TaxItem Data 06-07'!B129</f>
        <v>58679.4</v>
      </c>
      <c r="C107" s="17">
        <f>'TaxItem Data 06-07'!C129</f>
        <v>66891.4</v>
      </c>
      <c r="D107" s="17">
        <f>'TaxItem Data 06-07'!D129</f>
        <v>103005.95</v>
      </c>
      <c r="E107" s="18">
        <f>E105-E106</f>
        <v>228573.85</v>
      </c>
      <c r="F107" s="17">
        <f>'TaxItem Data 06-07'!F129</f>
        <v>70983.8</v>
      </c>
      <c r="G107" s="17">
        <f>'TaxItem Data 06-07'!G129</f>
        <v>67343.5</v>
      </c>
      <c r="H107" s="17">
        <f>'TaxItem Data 06-07'!H129</f>
        <v>113026.1</v>
      </c>
      <c r="I107" s="18">
        <f t="shared" si="8"/>
        <v>251353.4</v>
      </c>
      <c r="J107" s="17">
        <f>'TaxItem Data 06-07'!J129</f>
        <v>77028.08020958</v>
      </c>
      <c r="K107" s="17">
        <f>'TaxItem Data 06-07'!K129</f>
        <v>74052.95103475002</v>
      </c>
      <c r="L107" s="17">
        <f>'TaxItem Data 06-07'!L129</f>
        <v>116141.02171046</v>
      </c>
      <c r="M107" s="17">
        <f>SUM(J107:L107)</f>
        <v>267222.05295479</v>
      </c>
      <c r="N107" s="17">
        <f>'TaxItem Data 06-07'!N129</f>
        <v>76801.36382382999</v>
      </c>
      <c r="O107" s="17">
        <f>'TaxItem Data 06-07'!O129</f>
        <v>76593.94499402</v>
      </c>
      <c r="P107" s="17">
        <f>'TaxItem Data 06-07'!P129</f>
        <v>141570.51367250996</v>
      </c>
      <c r="Q107" s="17">
        <f>SUM(N107:P107)</f>
        <v>294965.82249035995</v>
      </c>
    </row>
    <row r="108" ht="12.75">
      <c r="E108" s="7"/>
    </row>
    <row r="112" ht="12.75">
      <c r="Q112" s="7"/>
    </row>
    <row r="113" ht="12.75">
      <c r="Q113" s="7"/>
    </row>
    <row r="114" ht="12.75">
      <c r="Q114" s="7"/>
    </row>
  </sheetData>
  <mergeCells count="20">
    <mergeCell ref="N2:Q2"/>
    <mergeCell ref="N33:Q33"/>
    <mergeCell ref="N68:Q68"/>
    <mergeCell ref="N103:Q103"/>
    <mergeCell ref="F2:I2"/>
    <mergeCell ref="F33:I33"/>
    <mergeCell ref="F68:I68"/>
    <mergeCell ref="F103:I103"/>
    <mergeCell ref="A2:A3"/>
    <mergeCell ref="B2:E2"/>
    <mergeCell ref="A33:A34"/>
    <mergeCell ref="B33:E33"/>
    <mergeCell ref="A68:A69"/>
    <mergeCell ref="B68:E68"/>
    <mergeCell ref="A103:A104"/>
    <mergeCell ref="B103:E103"/>
    <mergeCell ref="J2:M2"/>
    <mergeCell ref="J33:M33"/>
    <mergeCell ref="J68:M68"/>
    <mergeCell ref="J103:M103"/>
  </mergeCells>
  <printOptions/>
  <pageMargins left="0.75" right="0.75" top="0.74" bottom="0.57" header="0.5" footer="0.5"/>
  <pageSetup fitToHeight="3" fitToWidth="1" horizontalDpi="300" verticalDpi="300" orientation="landscape" paperSize="9" scale="55" r:id="rId1"/>
  <headerFooter alignWithMargins="0">
    <oddHeader>&amp;C&amp;"Arial,Bold"&amp;12TANZANIA REVENUE AUTHORITY
Actual Revenue Collections (Quarterly) for 2006/07 by Regions</oddHeader>
  </headerFooter>
  <rowBreaks count="2" manualBreakCount="2">
    <brk id="31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 Data Warehouse</dc:creator>
  <cp:keywords/>
  <dc:description/>
  <cp:lastModifiedBy>EHezron</cp:lastModifiedBy>
  <cp:lastPrinted>2009-04-29T11:19:58Z</cp:lastPrinted>
  <dcterms:created xsi:type="dcterms:W3CDTF">2006-12-06T22:38:00Z</dcterms:created>
  <dcterms:modified xsi:type="dcterms:W3CDTF">2009-04-29T11:20:18Z</dcterms:modified>
  <cp:category/>
  <cp:version/>
  <cp:contentType/>
  <cp:contentStatus/>
</cp:coreProperties>
</file>