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935" tabRatio="604" activeTab="1"/>
  </bookViews>
  <sheets>
    <sheet name="Dept-02-03" sheetId="1" r:id="rId1"/>
    <sheet name="TaxItem-02-03" sheetId="2" r:id="rId2"/>
    <sheet name="Reg-02-03" sheetId="3" r:id="rId3"/>
  </sheets>
  <definedNames>
    <definedName name="_xlnm.Print_Area" localSheetId="0">'Dept-02-03'!$A$1:$Q$13</definedName>
  </definedNames>
  <calcPr fullCalcOnLoad="1"/>
</workbook>
</file>

<file path=xl/sharedStrings.xml><?xml version="1.0" encoding="utf-8"?>
<sst xmlns="http://schemas.openxmlformats.org/spreadsheetml/2006/main" count="407" uniqueCount="120">
  <si>
    <t>DEPARTMENT</t>
  </si>
  <si>
    <t>Income Tax</t>
  </si>
  <si>
    <t>VAT</t>
  </si>
  <si>
    <t>TOTAL</t>
  </si>
  <si>
    <t>Add:Treasury Voucher</t>
  </si>
  <si>
    <t>GRAND TOTAL</t>
  </si>
  <si>
    <t>July</t>
  </si>
  <si>
    <t>August</t>
  </si>
  <si>
    <t>September</t>
  </si>
  <si>
    <t>1st Quarter</t>
  </si>
  <si>
    <t>Limited Companies</t>
  </si>
  <si>
    <t>Parastatals</t>
  </si>
  <si>
    <t>Individuals</t>
  </si>
  <si>
    <t>Windfall Tax</t>
  </si>
  <si>
    <t>Capital Gains Tax</t>
  </si>
  <si>
    <t>Shipping Tax</t>
  </si>
  <si>
    <t>Transport</t>
  </si>
  <si>
    <t>Treasury Bills</t>
  </si>
  <si>
    <t>Rental Tax</t>
  </si>
  <si>
    <t>Gaming Tax</t>
  </si>
  <si>
    <t>REGION</t>
  </si>
  <si>
    <t>Arusha</t>
  </si>
  <si>
    <t>Coast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</si>
  <si>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</si>
  <si>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</si>
  <si>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</si>
  <si>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</si>
  <si>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</si>
  <si>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</si>
  <si>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</si>
  <si>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</si>
  <si>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</si>
  <si>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</si>
  <si>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Mwanza</t>
  </si>
  <si>
    <t>Ruvuma</t>
  </si>
  <si>
    <t>Shinyanga</t>
  </si>
  <si>
    <t>Singida</t>
  </si>
  <si>
    <t>Tabora</t>
  </si>
  <si>
    <t>Tanga</t>
  </si>
  <si>
    <t>Rukwa</t>
  </si>
  <si>
    <t>Excise Duty- Local</t>
  </si>
  <si>
    <t>Beer</t>
  </si>
  <si>
    <t>Cigarettes</t>
  </si>
  <si>
    <t>Soft Drinks</t>
  </si>
  <si>
    <t>Spirits/Konyagi</t>
  </si>
  <si>
    <t>Mobile Phone</t>
  </si>
  <si>
    <t>S/Plastic bags</t>
  </si>
  <si>
    <t>Wine</t>
  </si>
  <si>
    <t>Other products</t>
  </si>
  <si>
    <t>Sub-Total</t>
  </si>
  <si>
    <t>Petroleum</t>
  </si>
  <si>
    <t>Textiles</t>
  </si>
  <si>
    <t>Soap &amp; Detergents</t>
  </si>
  <si>
    <t>Sugar</t>
  </si>
  <si>
    <t>Others</t>
  </si>
  <si>
    <t>Departure Charges</t>
  </si>
  <si>
    <t>Motor Vehicle Taxes</t>
  </si>
  <si>
    <t>Stamp Duty</t>
  </si>
  <si>
    <t>Non Tax Revenue</t>
  </si>
  <si>
    <t>Treasury Voucher</t>
  </si>
  <si>
    <t>Income Tax Department</t>
  </si>
  <si>
    <t>Customs and Excise Department</t>
  </si>
  <si>
    <t>Import Duty</t>
  </si>
  <si>
    <t>Excise Duty-Imports</t>
  </si>
  <si>
    <t>Excise Duty Petroleum</t>
  </si>
  <si>
    <t>Fuel Levy</t>
  </si>
  <si>
    <t>Other Import charges</t>
  </si>
  <si>
    <t>Exports Duty</t>
  </si>
  <si>
    <t>NON-TAX  REVENUE</t>
  </si>
  <si>
    <t xml:space="preserve">Auction Sales </t>
  </si>
  <si>
    <t>Transit Fees</t>
  </si>
  <si>
    <t>Sales of Stores</t>
  </si>
  <si>
    <t>Printing &amp; Publications</t>
  </si>
  <si>
    <t>Customs Warehouse Rent</t>
  </si>
  <si>
    <t>Customs Agency Fees</t>
  </si>
  <si>
    <t>Other Collections</t>
  </si>
  <si>
    <t>Corporate Taxes</t>
  </si>
  <si>
    <t>PAYE</t>
  </si>
  <si>
    <t>Large Taxpayers Department</t>
  </si>
  <si>
    <t>October</t>
  </si>
  <si>
    <t>November</t>
  </si>
  <si>
    <t>December</t>
  </si>
  <si>
    <t>2nd Quarter</t>
  </si>
  <si>
    <t>January</t>
  </si>
  <si>
    <t>February</t>
  </si>
  <si>
    <t>March</t>
  </si>
  <si>
    <t>3rd Quarter</t>
  </si>
  <si>
    <t>VAT Department</t>
  </si>
  <si>
    <t>Destination inspection fees</t>
  </si>
  <si>
    <t>Customs and Excise</t>
  </si>
  <si>
    <t>Withholding Tax (Goods and Services)</t>
  </si>
  <si>
    <t>Withholding Tax Insurance Commission</t>
  </si>
  <si>
    <t>Withholding Tax Bank Interest</t>
  </si>
  <si>
    <t>Withholding Tax (IRMD)</t>
  </si>
  <si>
    <t>Skills and Development Levy</t>
  </si>
  <si>
    <t xml:space="preserve">Other Taxes Business-Licences </t>
  </si>
  <si>
    <t>Miscellaneous Collections</t>
  </si>
  <si>
    <t>VAT - Local</t>
  </si>
  <si>
    <t>VAT - Imports</t>
  </si>
  <si>
    <t>VAT - Petroleum</t>
  </si>
  <si>
    <t>Excise Duty - Local</t>
  </si>
  <si>
    <t>Dar es Salaam</t>
  </si>
  <si>
    <t>Large Taxpayers</t>
  </si>
  <si>
    <t>Add: Treasury Voucher</t>
  </si>
  <si>
    <t>Less: Transfers to refunds A/C &amp; VETA</t>
  </si>
  <si>
    <t>Other Withholding Taxes</t>
  </si>
  <si>
    <t>TAX ITEM</t>
  </si>
  <si>
    <t>Total</t>
  </si>
  <si>
    <t>April</t>
  </si>
  <si>
    <t>May</t>
  </si>
  <si>
    <t>June</t>
  </si>
  <si>
    <t>4th Quarter</t>
  </si>
  <si>
    <t>Other taxes (Stamp duty)</t>
  </si>
  <si>
    <t xml:space="preserve"> </t>
  </si>
  <si>
    <t>TOTAL (GROSS)</t>
  </si>
  <si>
    <t>TOTAL (NET)</t>
  </si>
  <si>
    <t>Source: Tanzania Revenue Authority</t>
  </si>
  <si>
    <t>Million TShs</t>
  </si>
  <si>
    <t>Departmental actual revenue collections in quarterly for 2002/03</t>
  </si>
  <si>
    <t>Non-Tax Revenue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</si>
</sst>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#,##0.0_ ;[Red]\-#,##0.0\ "/>
    <numFmt numFmtId="168" formatCode="_(* #,##0.0_);_(* \(#,##0.0\);_(* &quot;-&quot;??_);_(@_)"/>
    <numFmt numFmtId="169" formatCode="_-* #,##0.0_-;\-* #,##0.0_-;_-* &quot;-&quot;?_-;_-@_-"/>
    <numFmt numFmtId="170" formatCode="#,##0_ ;\-#,##0\ "/>
    <numFmt numFmtId="171" formatCode="#,##0.0_ ;\-#,##0.0\ "/>
    <numFmt numFmtId="172" formatCode="_-* #,##0_-;\-* #,##0_-;_-* &quot;-&quot;?_-;_-@_-"/>
    <numFmt numFmtId="173" formatCode="#,##0.0"/>
    <numFmt numFmtId="174" formatCode="_(* #,##0.0_);_(* \(#,##0.0\);_(* &quot;-&quot;?_);_(@_)"/>
    <numFmt numFmtId="175" formatCode="#,##0.0;[Red]#,##0.0"/>
    <numFmt numFmtId="176" formatCode="0.0"/>
    <numFmt numFmtId="177" formatCode="0.0%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lightGray">
        <bgColor indexed="9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 quotePrefix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0" fillId="0" borderId="1" xfId="15" applyNumberFormat="1" applyFont="1" applyBorder="1" applyAlignment="1">
      <alignment vertical="center"/>
    </xf>
    <xf numFmtId="164" fontId="0" fillId="0" borderId="1" xfId="15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4" fillId="0" borderId="1" xfId="0" applyFont="1" applyBorder="1" applyAlignment="1">
      <alignment vertical="center"/>
    </xf>
    <xf numFmtId="164" fontId="4" fillId="0" borderId="1" xfId="15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4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15" applyNumberFormat="1" applyFont="1" applyAlignment="1">
      <alignment/>
    </xf>
    <xf numFmtId="43" fontId="0" fillId="0" borderId="0" xfId="15" applyFont="1" applyAlignment="1">
      <alignment/>
    </xf>
    <xf numFmtId="43" fontId="0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10" fontId="0" fillId="0" borderId="0" xfId="21" applyNumberFormat="1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169" fontId="0" fillId="0" borderId="1" xfId="0" applyNumberFormat="1" applyFont="1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1" xfId="0" applyFont="1" applyBorder="1" applyAlignment="1" quotePrefix="1">
      <alignment horizontal="left" wrapText="1"/>
    </xf>
    <xf numFmtId="169" fontId="4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169" fontId="4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Continuous"/>
    </xf>
    <xf numFmtId="16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 quotePrefix="1">
      <alignment horizontal="right"/>
    </xf>
    <xf numFmtId="0" fontId="0" fillId="4" borderId="1" xfId="0" applyFont="1" applyFill="1" applyBorder="1" applyAlignment="1" quotePrefix="1">
      <alignment horizontal="right"/>
    </xf>
    <xf numFmtId="0" fontId="0" fillId="4" borderId="1" xfId="0" applyFont="1" applyFill="1" applyBorder="1" applyAlignment="1">
      <alignment horizontal="centerContinuous"/>
    </xf>
    <xf numFmtId="164" fontId="0" fillId="4" borderId="1" xfId="15" applyNumberFormat="1" applyFont="1" applyFill="1" applyBorder="1" applyAlignment="1" quotePrefix="1">
      <alignment horizontal="right"/>
    </xf>
    <xf numFmtId="164" fontId="0" fillId="0" borderId="2" xfId="15" applyNumberFormat="1" applyFont="1" applyBorder="1" applyAlignment="1" quotePrefix="1">
      <alignment horizontal="right"/>
    </xf>
    <xf numFmtId="164" fontId="0" fillId="0" borderId="1" xfId="15" applyNumberFormat="1" applyFont="1" applyBorder="1" applyAlignment="1" quotePrefix="1">
      <alignment horizontal="right"/>
    </xf>
    <xf numFmtId="0" fontId="0" fillId="0" borderId="1" xfId="0" applyFont="1" applyBorder="1" applyAlignment="1">
      <alignment horizontal="left"/>
    </xf>
    <xf numFmtId="43" fontId="0" fillId="0" borderId="1" xfId="15" applyFont="1" applyBorder="1" applyAlignment="1">
      <alignment/>
    </xf>
    <xf numFmtId="164" fontId="0" fillId="0" borderId="2" xfId="15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164" fontId="4" fillId="0" borderId="2" xfId="15" applyNumberFormat="1" applyFont="1" applyBorder="1" applyAlignment="1">
      <alignment/>
    </xf>
    <xf numFmtId="164" fontId="4" fillId="0" borderId="1" xfId="15" applyNumberFormat="1" applyFont="1" applyBorder="1" applyAlignment="1">
      <alignment/>
    </xf>
    <xf numFmtId="0" fontId="0" fillId="0" borderId="1" xfId="0" applyFont="1" applyBorder="1" applyAlignment="1">
      <alignment horizontal="left" wrapText="1"/>
    </xf>
    <xf numFmtId="43" fontId="0" fillId="4" borderId="2" xfId="15" applyFont="1" applyFill="1" applyBorder="1" applyAlignment="1" quotePrefix="1">
      <alignment horizontal="right"/>
    </xf>
    <xf numFmtId="175" fontId="0" fillId="4" borderId="1" xfId="0" applyNumberFormat="1" applyFont="1" applyFill="1" applyBorder="1" applyAlignment="1" quotePrefix="1">
      <alignment horizontal="right"/>
    </xf>
    <xf numFmtId="175" fontId="0" fillId="4" borderId="1" xfId="0" applyNumberFormat="1" applyFont="1" applyFill="1" applyBorder="1" applyAlignment="1">
      <alignment horizontal="right"/>
    </xf>
    <xf numFmtId="164" fontId="0" fillId="0" borderId="1" xfId="15" applyNumberFormat="1" applyFont="1" applyFill="1" applyBorder="1" applyAlignment="1" quotePrefix="1">
      <alignment horizontal="right"/>
    </xf>
    <xf numFmtId="164" fontId="4" fillId="0" borderId="2" xfId="15" applyNumberFormat="1" applyFont="1" applyBorder="1" applyAlignment="1">
      <alignment horizontal="right"/>
    </xf>
    <xf numFmtId="164" fontId="4" fillId="0" borderId="1" xfId="15" applyNumberFormat="1" applyFont="1" applyBorder="1" applyAlignment="1">
      <alignment horizontal="right"/>
    </xf>
    <xf numFmtId="0" fontId="0" fillId="0" borderId="6" xfId="0" applyFont="1" applyBorder="1" applyAlignment="1" quotePrefix="1">
      <alignment horizontal="left" wrapText="1"/>
    </xf>
    <xf numFmtId="164" fontId="0" fillId="0" borderId="1" xfId="15" applyNumberFormat="1" applyFont="1" applyBorder="1" applyAlignment="1">
      <alignment horizontal="right"/>
    </xf>
    <xf numFmtId="0" fontId="0" fillId="0" borderId="1" xfId="0" applyFont="1" applyBorder="1" applyAlignment="1">
      <alignment vertical="top" wrapText="1"/>
    </xf>
    <xf numFmtId="164" fontId="4" fillId="0" borderId="2" xfId="15" applyNumberFormat="1" applyFont="1" applyBorder="1" applyAlignment="1" quotePrefix="1">
      <alignment horizontal="right"/>
    </xf>
    <xf numFmtId="164" fontId="4" fillId="0" borderId="1" xfId="15" applyNumberFormat="1" applyFont="1" applyBorder="1" applyAlignment="1" quotePrefix="1">
      <alignment horizontal="right"/>
    </xf>
    <xf numFmtId="164" fontId="0" fillId="0" borderId="2" xfId="15" applyNumberFormat="1" applyFont="1" applyBorder="1" applyAlignment="1">
      <alignment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69" fontId="0" fillId="0" borderId="1" xfId="15" applyNumberFormat="1" applyFont="1" applyBorder="1" applyAlignment="1" quotePrefix="1">
      <alignment horizontal="right"/>
    </xf>
    <xf numFmtId="169" fontId="4" fillId="0" borderId="1" xfId="15" applyNumberFormat="1" applyFont="1" applyBorder="1" applyAlignment="1" quotePrefix="1">
      <alignment horizontal="right"/>
    </xf>
    <xf numFmtId="169" fontId="0" fillId="0" borderId="1" xfId="15" applyNumberFormat="1" applyFont="1" applyBorder="1" applyAlignment="1">
      <alignment horizontal="right"/>
    </xf>
    <xf numFmtId="1" fontId="0" fillId="4" borderId="1" xfId="0" applyNumberFormat="1" applyFont="1" applyFill="1" applyBorder="1" applyAlignment="1">
      <alignment horizontal="center"/>
    </xf>
    <xf numFmtId="169" fontId="4" fillId="0" borderId="1" xfId="15" applyNumberFormat="1" applyFont="1" applyBorder="1" applyAlignment="1">
      <alignment/>
    </xf>
    <xf numFmtId="169" fontId="0" fillId="0" borderId="1" xfId="15" applyNumberFormat="1" applyFont="1" applyBorder="1" applyAlignment="1">
      <alignment/>
    </xf>
    <xf numFmtId="0" fontId="0" fillId="0" borderId="6" xfId="0" applyFont="1" applyBorder="1" applyAlignment="1">
      <alignment horizontal="left" wrapText="1"/>
    </xf>
    <xf numFmtId="43" fontId="0" fillId="0" borderId="1" xfId="15" applyFont="1" applyBorder="1" applyAlignment="1">
      <alignment horizontal="center"/>
    </xf>
    <xf numFmtId="164" fontId="0" fillId="0" borderId="1" xfId="15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/>
    </xf>
    <xf numFmtId="0" fontId="7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view="pageBreakPreview" zoomScaleSheetLayoutView="100" workbookViewId="0" topLeftCell="A1">
      <selection activeCell="A2" sqref="A2:A3"/>
    </sheetView>
  </sheetViews>
  <sheetFormatPr defaultColWidth="9.140625" defaultRowHeight="12.75"/>
  <cols>
    <col min="1" max="1" width="27.57421875" style="1" customWidth="1"/>
    <col min="2" max="17" width="11.7109375" style="1" customWidth="1"/>
    <col min="18" max="16384" width="9.140625" style="1" customWidth="1"/>
  </cols>
  <sheetData>
    <row r="1" spans="1:17" ht="15.75">
      <c r="A1" s="98" t="s">
        <v>118</v>
      </c>
      <c r="Q1" s="2" t="s">
        <v>117</v>
      </c>
    </row>
    <row r="2" spans="1:17" ht="12.75" customHeight="1">
      <c r="A2" s="3" t="s">
        <v>0</v>
      </c>
      <c r="B2" s="4" t="s">
        <v>9</v>
      </c>
      <c r="C2" s="5"/>
      <c r="D2" s="5"/>
      <c r="E2" s="6"/>
      <c r="F2" s="7" t="s">
        <v>82</v>
      </c>
      <c r="G2" s="7"/>
      <c r="H2" s="7"/>
      <c r="I2" s="7"/>
      <c r="J2" s="7" t="s">
        <v>86</v>
      </c>
      <c r="K2" s="7"/>
      <c r="L2" s="7"/>
      <c r="M2" s="7"/>
      <c r="N2" s="7" t="s">
        <v>111</v>
      </c>
      <c r="O2" s="7"/>
      <c r="P2" s="7"/>
      <c r="Q2" s="7"/>
    </row>
    <row r="3" spans="1:17" ht="15" customHeight="1">
      <c r="A3" s="3"/>
      <c r="B3" s="8" t="s">
        <v>6</v>
      </c>
      <c r="C3" s="9" t="s">
        <v>7</v>
      </c>
      <c r="D3" s="9" t="s">
        <v>8</v>
      </c>
      <c r="E3" s="10" t="s">
        <v>107</v>
      </c>
      <c r="F3" s="11" t="s">
        <v>79</v>
      </c>
      <c r="G3" s="11" t="s">
        <v>80</v>
      </c>
      <c r="H3" s="11" t="s">
        <v>81</v>
      </c>
      <c r="I3" s="12" t="s">
        <v>107</v>
      </c>
      <c r="J3" s="13" t="s">
        <v>83</v>
      </c>
      <c r="K3" s="13" t="s">
        <v>84</v>
      </c>
      <c r="L3" s="13" t="s">
        <v>85</v>
      </c>
      <c r="M3" s="12" t="s">
        <v>107</v>
      </c>
      <c r="N3" s="13" t="s">
        <v>108</v>
      </c>
      <c r="O3" s="13" t="s">
        <v>109</v>
      </c>
      <c r="P3" s="13" t="s">
        <v>110</v>
      </c>
      <c r="Q3" s="14" t="s">
        <v>107</v>
      </c>
    </row>
    <row r="4" spans="1:17" ht="15" customHeight="1">
      <c r="A4" s="15" t="s">
        <v>1</v>
      </c>
      <c r="B4" s="16">
        <v>13129.1</v>
      </c>
      <c r="C4" s="16">
        <v>13041</v>
      </c>
      <c r="D4" s="16">
        <v>18262.3</v>
      </c>
      <c r="E4" s="16">
        <f>SUM(B4:D4)</f>
        <v>44432.399999999994</v>
      </c>
      <c r="F4" s="17">
        <v>14550.5</v>
      </c>
      <c r="G4" s="17">
        <v>13582.9</v>
      </c>
      <c r="H4" s="17">
        <v>20005</v>
      </c>
      <c r="I4" s="17">
        <f>SUM(F4:H4)</f>
        <v>48138.4</v>
      </c>
      <c r="J4" s="17">
        <v>14108.9</v>
      </c>
      <c r="K4" s="17">
        <v>14017.4</v>
      </c>
      <c r="L4" s="17">
        <v>19957.1</v>
      </c>
      <c r="M4" s="18">
        <f>SUM(J4:L4)</f>
        <v>48083.399999999994</v>
      </c>
      <c r="N4" s="17">
        <v>15140.3</v>
      </c>
      <c r="O4" s="17">
        <v>14289.8</v>
      </c>
      <c r="P4" s="17">
        <v>20771.2</v>
      </c>
      <c r="Q4" s="18">
        <f>SUM(N4:P4)</f>
        <v>50201.3</v>
      </c>
    </row>
    <row r="5" spans="1:17" ht="15" customHeight="1">
      <c r="A5" s="15" t="s">
        <v>2</v>
      </c>
      <c r="B5" s="16">
        <v>9127.8</v>
      </c>
      <c r="C5" s="16">
        <v>9684.6</v>
      </c>
      <c r="D5" s="16">
        <v>9874.7</v>
      </c>
      <c r="E5" s="16">
        <f>SUM(B5:D5)</f>
        <v>28687.100000000002</v>
      </c>
      <c r="F5" s="17">
        <v>10718.3</v>
      </c>
      <c r="G5" s="17">
        <v>10321.9</v>
      </c>
      <c r="H5" s="17">
        <v>10894.5</v>
      </c>
      <c r="I5" s="17">
        <f>SUM(F5:H5)</f>
        <v>31934.699999999997</v>
      </c>
      <c r="J5" s="17">
        <v>10357.1</v>
      </c>
      <c r="K5" s="17">
        <v>10087.9</v>
      </c>
      <c r="L5" s="17">
        <v>10943.4</v>
      </c>
      <c r="M5" s="18">
        <f>SUM(J5:L5)</f>
        <v>31388.4</v>
      </c>
      <c r="N5" s="17">
        <v>10524.4</v>
      </c>
      <c r="O5" s="17">
        <v>9213.5</v>
      </c>
      <c r="P5" s="17">
        <v>10509.8</v>
      </c>
      <c r="Q5" s="18">
        <f>SUM(N5:P5)</f>
        <v>30247.7</v>
      </c>
    </row>
    <row r="6" spans="1:17" ht="15" customHeight="1">
      <c r="A6" s="15" t="s">
        <v>89</v>
      </c>
      <c r="B6" s="16">
        <v>41668.8</v>
      </c>
      <c r="C6" s="16">
        <v>40353.43</v>
      </c>
      <c r="D6" s="16">
        <v>40967</v>
      </c>
      <c r="E6" s="16">
        <f>SUM(B6:D6)</f>
        <v>122989.23000000001</v>
      </c>
      <c r="F6" s="17">
        <v>43980</v>
      </c>
      <c r="G6" s="17">
        <v>43819.4</v>
      </c>
      <c r="H6" s="17">
        <v>44089</v>
      </c>
      <c r="I6" s="17">
        <f>SUM(F6:H6)</f>
        <v>131888.4</v>
      </c>
      <c r="J6" s="17">
        <v>44461.3</v>
      </c>
      <c r="K6" s="17">
        <v>40568.15858</v>
      </c>
      <c r="L6" s="17">
        <v>45875.2</v>
      </c>
      <c r="M6" s="18">
        <f>SUM(J6:L6)</f>
        <v>130904.65858</v>
      </c>
      <c r="N6" s="17">
        <v>42186.8</v>
      </c>
      <c r="O6" s="17">
        <v>45397.3</v>
      </c>
      <c r="P6" s="17">
        <v>46732.2</v>
      </c>
      <c r="Q6" s="18">
        <f>SUM(N6:P6)</f>
        <v>134316.3</v>
      </c>
    </row>
    <row r="7" spans="1:17" ht="15" customHeight="1">
      <c r="A7" s="15" t="s">
        <v>102</v>
      </c>
      <c r="B7" s="16">
        <v>21757.2</v>
      </c>
      <c r="C7" s="16">
        <v>22212.2</v>
      </c>
      <c r="D7" s="16">
        <v>33000.1</v>
      </c>
      <c r="E7" s="16">
        <f>SUM(B7:D7)</f>
        <v>76969.5</v>
      </c>
      <c r="F7" s="17">
        <v>21056.8</v>
      </c>
      <c r="G7" s="17">
        <v>24286.5</v>
      </c>
      <c r="H7" s="17">
        <v>34688.8</v>
      </c>
      <c r="I7" s="17">
        <f>SUM(F7:H7)</f>
        <v>80032.1</v>
      </c>
      <c r="J7" s="17">
        <v>21925.5</v>
      </c>
      <c r="K7" s="17">
        <v>22445.5</v>
      </c>
      <c r="L7" s="17">
        <v>30438.5</v>
      </c>
      <c r="M7" s="18">
        <f>SUM(J7:L7)</f>
        <v>74809.5</v>
      </c>
      <c r="N7" s="17">
        <v>24676.7</v>
      </c>
      <c r="O7" s="17">
        <v>21773.1</v>
      </c>
      <c r="P7" s="17">
        <v>33687.3</v>
      </c>
      <c r="Q7" s="18">
        <f>SUM(N7:P7)</f>
        <v>80137.1</v>
      </c>
    </row>
    <row r="8" spans="1:17" ht="15" customHeight="1">
      <c r="A8" s="19" t="s">
        <v>114</v>
      </c>
      <c r="B8" s="20">
        <f aca="true" t="shared" si="0" ref="B8:Q8">SUM(B4:B7)</f>
        <v>85682.90000000001</v>
      </c>
      <c r="C8" s="20">
        <f t="shared" si="0"/>
        <v>85291.23</v>
      </c>
      <c r="D8" s="20">
        <f t="shared" si="0"/>
        <v>102104.1</v>
      </c>
      <c r="E8" s="20">
        <f t="shared" si="0"/>
        <v>273078.23</v>
      </c>
      <c r="F8" s="20">
        <f t="shared" si="0"/>
        <v>90305.6</v>
      </c>
      <c r="G8" s="20">
        <f t="shared" si="0"/>
        <v>92010.7</v>
      </c>
      <c r="H8" s="20">
        <f t="shared" si="0"/>
        <v>109677.3</v>
      </c>
      <c r="I8" s="20">
        <f t="shared" si="0"/>
        <v>291993.6</v>
      </c>
      <c r="J8" s="20">
        <f t="shared" si="0"/>
        <v>90852.8</v>
      </c>
      <c r="K8" s="20">
        <f t="shared" si="0"/>
        <v>87118.95858</v>
      </c>
      <c r="L8" s="20">
        <f t="shared" si="0"/>
        <v>107214.2</v>
      </c>
      <c r="M8" s="20">
        <f t="shared" si="0"/>
        <v>285185.95858</v>
      </c>
      <c r="N8" s="20">
        <f t="shared" si="0"/>
        <v>92528.2</v>
      </c>
      <c r="O8" s="20">
        <f t="shared" si="0"/>
        <v>90673.70000000001</v>
      </c>
      <c r="P8" s="20">
        <f t="shared" si="0"/>
        <v>111700.5</v>
      </c>
      <c r="Q8" s="20">
        <f t="shared" si="0"/>
        <v>294902.4</v>
      </c>
    </row>
    <row r="9" spans="1:17" ht="15" customHeight="1">
      <c r="A9" s="21" t="s">
        <v>104</v>
      </c>
      <c r="B9" s="16">
        <v>2749.4</v>
      </c>
      <c r="C9" s="16">
        <v>2749.4</v>
      </c>
      <c r="D9" s="16">
        <v>3060.7</v>
      </c>
      <c r="E9" s="16">
        <f>SUM(B9:D9)</f>
        <v>8559.5</v>
      </c>
      <c r="F9" s="16">
        <v>3060.7</v>
      </c>
      <c r="G9" s="16">
        <v>3060.7</v>
      </c>
      <c r="H9" s="16">
        <v>3060.7</v>
      </c>
      <c r="I9" s="16">
        <f>SUM(F9:H9)</f>
        <v>9182.099999999999</v>
      </c>
      <c r="J9" s="16">
        <v>3060.7</v>
      </c>
      <c r="K9" s="16">
        <v>3060.7</v>
      </c>
      <c r="L9" s="16">
        <v>3060.7</v>
      </c>
      <c r="M9" s="18">
        <f>SUM(J9:L9)</f>
        <v>9182.099999999999</v>
      </c>
      <c r="N9" s="16">
        <v>3060.7</v>
      </c>
      <c r="O9" s="16">
        <v>3060.7</v>
      </c>
      <c r="P9" s="16">
        <v>2791</v>
      </c>
      <c r="Q9" s="18">
        <f>SUM(N9:P9)</f>
        <v>8912.4</v>
      </c>
    </row>
    <row r="10" spans="1:17" ht="15" customHeight="1">
      <c r="A10" s="19" t="s">
        <v>115</v>
      </c>
      <c r="B10" s="20">
        <f>B8-B9</f>
        <v>82933.50000000001</v>
      </c>
      <c r="C10" s="20">
        <f>C8-C9</f>
        <v>82541.83</v>
      </c>
      <c r="D10" s="20">
        <f>D8-D9</f>
        <v>99043.40000000001</v>
      </c>
      <c r="E10" s="20">
        <f aca="true" t="shared" si="1" ref="E10:Q10">+E8-E9</f>
        <v>264518.73</v>
      </c>
      <c r="F10" s="20">
        <f t="shared" si="1"/>
        <v>87244.90000000001</v>
      </c>
      <c r="G10" s="20">
        <f t="shared" si="1"/>
        <v>88950</v>
      </c>
      <c r="H10" s="20">
        <f t="shared" si="1"/>
        <v>106616.6</v>
      </c>
      <c r="I10" s="20">
        <f t="shared" si="1"/>
        <v>282811.5</v>
      </c>
      <c r="J10" s="20">
        <f t="shared" si="1"/>
        <v>87792.1</v>
      </c>
      <c r="K10" s="20">
        <f t="shared" si="1"/>
        <v>84058.25858000001</v>
      </c>
      <c r="L10" s="20">
        <f t="shared" si="1"/>
        <v>104153.5</v>
      </c>
      <c r="M10" s="20">
        <f t="shared" si="1"/>
        <v>276003.85858</v>
      </c>
      <c r="N10" s="20">
        <f t="shared" si="1"/>
        <v>89467.5</v>
      </c>
      <c r="O10" s="20">
        <f t="shared" si="1"/>
        <v>87613.00000000001</v>
      </c>
      <c r="P10" s="20">
        <f t="shared" si="1"/>
        <v>108909.5</v>
      </c>
      <c r="Q10" s="20">
        <f t="shared" si="1"/>
        <v>285990</v>
      </c>
    </row>
    <row r="11" spans="1:17" ht="15" customHeight="1">
      <c r="A11" s="15" t="s">
        <v>4</v>
      </c>
      <c r="B11" s="16">
        <v>0</v>
      </c>
      <c r="C11" s="16">
        <v>0</v>
      </c>
      <c r="D11" s="16">
        <v>0</v>
      </c>
      <c r="E11" s="16">
        <f>SUM(B11:D11)</f>
        <v>0</v>
      </c>
      <c r="F11" s="17">
        <v>0</v>
      </c>
      <c r="G11" s="17">
        <v>0</v>
      </c>
      <c r="H11" s="17">
        <v>0</v>
      </c>
      <c r="I11" s="17">
        <f>SUM(F11:H11)</f>
        <v>0</v>
      </c>
      <c r="J11" s="17">
        <v>0</v>
      </c>
      <c r="K11" s="17">
        <v>0</v>
      </c>
      <c r="L11" s="17">
        <v>0</v>
      </c>
      <c r="M11" s="18">
        <f>SUM(J11:L11)</f>
        <v>0</v>
      </c>
      <c r="N11" s="17">
        <v>0</v>
      </c>
      <c r="O11" s="17">
        <v>0</v>
      </c>
      <c r="P11" s="17">
        <v>0</v>
      </c>
      <c r="Q11" s="18">
        <f>SUM(N11:P11)</f>
        <v>0</v>
      </c>
    </row>
    <row r="12" spans="1:17" s="23" customFormat="1" ht="15" customHeight="1">
      <c r="A12" s="19" t="s">
        <v>5</v>
      </c>
      <c r="B12" s="22">
        <f aca="true" t="shared" si="2" ref="B12:J12">B10+B11</f>
        <v>82933.50000000001</v>
      </c>
      <c r="C12" s="22">
        <f t="shared" si="2"/>
        <v>82541.83</v>
      </c>
      <c r="D12" s="22">
        <f t="shared" si="2"/>
        <v>99043.40000000001</v>
      </c>
      <c r="E12" s="22">
        <f t="shared" si="2"/>
        <v>264518.73</v>
      </c>
      <c r="F12" s="22">
        <f t="shared" si="2"/>
        <v>87244.90000000001</v>
      </c>
      <c r="G12" s="22">
        <f>G10+G11</f>
        <v>88950</v>
      </c>
      <c r="H12" s="22">
        <f>H10+H11</f>
        <v>106616.6</v>
      </c>
      <c r="I12" s="22">
        <f t="shared" si="2"/>
        <v>282811.5</v>
      </c>
      <c r="J12" s="22">
        <f t="shared" si="2"/>
        <v>87792.1</v>
      </c>
      <c r="K12" s="22">
        <f aca="true" t="shared" si="3" ref="K12:Q12">K10+K11</f>
        <v>84058.25858000001</v>
      </c>
      <c r="L12" s="22">
        <f t="shared" si="3"/>
        <v>104153.5</v>
      </c>
      <c r="M12" s="22">
        <f t="shared" si="3"/>
        <v>276003.85858</v>
      </c>
      <c r="N12" s="22">
        <f t="shared" si="3"/>
        <v>89467.5</v>
      </c>
      <c r="O12" s="22">
        <f t="shared" si="3"/>
        <v>87613.00000000001</v>
      </c>
      <c r="P12" s="22">
        <f t="shared" si="3"/>
        <v>108909.5</v>
      </c>
      <c r="Q12" s="22">
        <f t="shared" si="3"/>
        <v>285990</v>
      </c>
    </row>
    <row r="13" spans="1:2" ht="12.75">
      <c r="A13" s="24" t="s">
        <v>116</v>
      </c>
      <c r="B13" s="25"/>
    </row>
    <row r="14" spans="1:8" ht="12.75">
      <c r="A14" s="26"/>
      <c r="B14" s="27"/>
      <c r="E14" s="28"/>
      <c r="H14" s="27"/>
    </row>
    <row r="15" spans="2:8" ht="12.75">
      <c r="B15" s="28"/>
      <c r="C15" s="27"/>
      <c r="D15" s="27"/>
      <c r="E15" s="29"/>
      <c r="H15" s="30"/>
    </row>
    <row r="16" ht="12.75">
      <c r="C16" s="31"/>
    </row>
    <row r="17" spans="2:8" ht="12.75">
      <c r="B17" s="32"/>
      <c r="C17" s="33"/>
      <c r="D17" s="27"/>
      <c r="E17" s="27"/>
      <c r="H17" s="27"/>
    </row>
    <row r="18" spans="3:5" ht="12.75">
      <c r="C18" s="33"/>
      <c r="D18" s="27"/>
      <c r="E18" s="27"/>
    </row>
    <row r="19" ht="12.75">
      <c r="C19" s="33"/>
    </row>
    <row r="20" spans="3:5" ht="12.75">
      <c r="C20" s="33"/>
      <c r="E20" s="27"/>
    </row>
    <row r="21" spans="3:5" ht="12.75">
      <c r="C21" s="33"/>
      <c r="E21" s="30"/>
    </row>
    <row r="22" spans="3:5" ht="12.75">
      <c r="C22" s="33"/>
      <c r="E22" s="27"/>
    </row>
    <row r="23" ht="12.75">
      <c r="C23" s="33"/>
    </row>
  </sheetData>
  <mergeCells count="5">
    <mergeCell ref="N2:Q2"/>
    <mergeCell ref="A2:A3"/>
    <mergeCell ref="B2:E2"/>
    <mergeCell ref="F2:I2"/>
    <mergeCell ref="J2:M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  <headerFooter alignWithMargins="0">
    <oddHeader>&amp;C&amp;"Arial,Bold"&amp;12TANZANIA REVENUE AUTHORITY
Actual Revenue Collections (Quarterly) for 2002/03 By Department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27"/>
  <sheetViews>
    <sheetView tabSelected="1" view="pageBreakPreview" zoomScaleSheetLayoutView="100" workbookViewId="0" topLeftCell="A70">
      <selection activeCell="A92" sqref="A92"/>
    </sheetView>
  </sheetViews>
  <sheetFormatPr defaultColWidth="9.140625" defaultRowHeight="12.75"/>
  <cols>
    <col min="1" max="1" width="34.8515625" style="1" customWidth="1"/>
    <col min="2" max="4" width="10.7109375" style="1" customWidth="1"/>
    <col min="5" max="5" width="11.7109375" style="1" customWidth="1"/>
    <col min="6" max="8" width="10.7109375" style="1" customWidth="1"/>
    <col min="9" max="9" width="11.7109375" style="1" customWidth="1"/>
    <col min="10" max="12" width="10.7109375" style="1" customWidth="1"/>
    <col min="13" max="13" width="11.7109375" style="1" customWidth="1"/>
    <col min="14" max="16" width="10.7109375" style="1" customWidth="1"/>
    <col min="17" max="17" width="11.7109375" style="1" customWidth="1"/>
    <col min="18" max="16384" width="9.140625" style="1" customWidth="1"/>
  </cols>
  <sheetData>
    <row r="1" spans="1:17" ht="12.75">
      <c r="A1" s="34" t="s">
        <v>60</v>
      </c>
      <c r="B1" s="35"/>
      <c r="M1" s="36"/>
      <c r="Q1" s="2" t="s">
        <v>117</v>
      </c>
    </row>
    <row r="2" spans="1:17" ht="12.75" customHeight="1">
      <c r="A2" s="37" t="s">
        <v>106</v>
      </c>
      <c r="B2" s="38" t="s">
        <v>9</v>
      </c>
      <c r="C2" s="38"/>
      <c r="D2" s="38"/>
      <c r="E2" s="38"/>
      <c r="F2" s="38" t="s">
        <v>82</v>
      </c>
      <c r="G2" s="38"/>
      <c r="H2" s="38"/>
      <c r="I2" s="38"/>
      <c r="J2" s="38" t="s">
        <v>86</v>
      </c>
      <c r="K2" s="38"/>
      <c r="L2" s="38"/>
      <c r="M2" s="38"/>
      <c r="N2" s="38" t="s">
        <v>111</v>
      </c>
      <c r="O2" s="38"/>
      <c r="P2" s="38"/>
      <c r="Q2" s="38"/>
    </row>
    <row r="3" spans="1:17" ht="12.75" customHeight="1">
      <c r="A3" s="37"/>
      <c r="B3" s="39" t="s">
        <v>6</v>
      </c>
      <c r="C3" s="39" t="s">
        <v>7</v>
      </c>
      <c r="D3" s="39" t="s">
        <v>8</v>
      </c>
      <c r="E3" s="39" t="s">
        <v>107</v>
      </c>
      <c r="F3" s="39" t="s">
        <v>79</v>
      </c>
      <c r="G3" s="39" t="s">
        <v>80</v>
      </c>
      <c r="H3" s="39" t="s">
        <v>81</v>
      </c>
      <c r="I3" s="39" t="s">
        <v>107</v>
      </c>
      <c r="J3" s="39" t="s">
        <v>83</v>
      </c>
      <c r="K3" s="39" t="s">
        <v>84</v>
      </c>
      <c r="L3" s="39" t="s">
        <v>85</v>
      </c>
      <c r="M3" s="39" t="s">
        <v>107</v>
      </c>
      <c r="N3" s="39" t="s">
        <v>108</v>
      </c>
      <c r="O3" s="39" t="s">
        <v>109</v>
      </c>
      <c r="P3" s="39" t="s">
        <v>110</v>
      </c>
      <c r="Q3" s="39" t="s">
        <v>107</v>
      </c>
    </row>
    <row r="4" spans="1:17" ht="12.75">
      <c r="A4" s="40" t="s">
        <v>10</v>
      </c>
      <c r="B4" s="41">
        <v>1048.4</v>
      </c>
      <c r="C4" s="41">
        <v>1177.8</v>
      </c>
      <c r="D4" s="41">
        <v>4402.8</v>
      </c>
      <c r="E4" s="41">
        <f>SUM(B4:D4)</f>
        <v>6629</v>
      </c>
      <c r="F4" s="41">
        <v>1545.3</v>
      </c>
      <c r="G4" s="41">
        <v>1368.1</v>
      </c>
      <c r="H4" s="41">
        <v>5372.3</v>
      </c>
      <c r="I4" s="41">
        <f>SUM(F4:H4)</f>
        <v>8285.7</v>
      </c>
      <c r="J4" s="41">
        <v>1151.6</v>
      </c>
      <c r="K4" s="41">
        <v>1248.9</v>
      </c>
      <c r="L4" s="41">
        <v>4557.3</v>
      </c>
      <c r="M4" s="41">
        <f>SUM(J4:L4)</f>
        <v>6957.8</v>
      </c>
      <c r="N4" s="41">
        <v>1593</v>
      </c>
      <c r="O4" s="41">
        <v>1519.2</v>
      </c>
      <c r="P4" s="41">
        <v>4861.6</v>
      </c>
      <c r="Q4" s="41">
        <f>SUM(N4:P4)</f>
        <v>7973.8</v>
      </c>
    </row>
    <row r="5" spans="1:17" ht="12.75">
      <c r="A5" s="40" t="s">
        <v>11</v>
      </c>
      <c r="B5" s="41">
        <v>57</v>
      </c>
      <c r="C5" s="41">
        <v>0.3</v>
      </c>
      <c r="D5" s="41">
        <v>305.3</v>
      </c>
      <c r="E5" s="41">
        <f aca="true" t="shared" si="0" ref="E5:E18">SUM(B5:D5)</f>
        <v>362.6</v>
      </c>
      <c r="F5" s="41">
        <v>1.8</v>
      </c>
      <c r="G5" s="41">
        <v>35.3</v>
      </c>
      <c r="H5" s="41">
        <v>500.6</v>
      </c>
      <c r="I5" s="41">
        <f aca="true" t="shared" si="1" ref="I5:I18">SUM(F5:H5)</f>
        <v>537.7</v>
      </c>
      <c r="J5" s="41">
        <v>3.9</v>
      </c>
      <c r="K5" s="41">
        <v>26.6</v>
      </c>
      <c r="L5" s="41">
        <v>312.5</v>
      </c>
      <c r="M5" s="41">
        <f aca="true" t="shared" si="2" ref="M5:M18">SUM(J5:L5)</f>
        <v>343</v>
      </c>
      <c r="N5" s="41">
        <v>3.9</v>
      </c>
      <c r="O5" s="41">
        <v>10.8</v>
      </c>
      <c r="P5" s="41">
        <v>384.9</v>
      </c>
      <c r="Q5" s="41">
        <f aca="true" t="shared" si="3" ref="Q5:Q18">SUM(N5:P5)</f>
        <v>399.59999999999997</v>
      </c>
    </row>
    <row r="6" spans="1:17" ht="12.75">
      <c r="A6" s="40" t="s">
        <v>12</v>
      </c>
      <c r="B6" s="41">
        <v>1076.9</v>
      </c>
      <c r="C6" s="41">
        <v>658.7</v>
      </c>
      <c r="D6" s="41">
        <v>2017</v>
      </c>
      <c r="E6" s="41">
        <f t="shared" si="0"/>
        <v>3752.6000000000004</v>
      </c>
      <c r="F6" s="41">
        <v>659.7</v>
      </c>
      <c r="G6" s="41">
        <v>629.8</v>
      </c>
      <c r="H6" s="41">
        <v>1964.6</v>
      </c>
      <c r="I6" s="41">
        <f t="shared" si="1"/>
        <v>3254.1</v>
      </c>
      <c r="J6" s="41">
        <v>812.5</v>
      </c>
      <c r="K6" s="41">
        <v>772.1</v>
      </c>
      <c r="L6" s="41">
        <v>2393.5</v>
      </c>
      <c r="M6" s="41">
        <f t="shared" si="2"/>
        <v>3978.1</v>
      </c>
      <c r="N6" s="41">
        <v>980.3</v>
      </c>
      <c r="O6" s="41">
        <v>1001.2</v>
      </c>
      <c r="P6" s="41">
        <v>2498.2</v>
      </c>
      <c r="Q6" s="41">
        <f t="shared" si="3"/>
        <v>4479.7</v>
      </c>
    </row>
    <row r="7" spans="1:17" ht="12.75">
      <c r="A7" s="40" t="s">
        <v>13</v>
      </c>
      <c r="B7" s="41">
        <v>0</v>
      </c>
      <c r="C7" s="41">
        <v>0</v>
      </c>
      <c r="D7" s="41">
        <v>0</v>
      </c>
      <c r="E7" s="41">
        <f t="shared" si="0"/>
        <v>0</v>
      </c>
      <c r="F7" s="41">
        <v>0</v>
      </c>
      <c r="G7" s="41">
        <v>0.7</v>
      </c>
      <c r="H7" s="41"/>
      <c r="I7" s="41">
        <f t="shared" si="1"/>
        <v>0.7</v>
      </c>
      <c r="J7" s="41">
        <v>284</v>
      </c>
      <c r="K7" s="41">
        <v>507.8</v>
      </c>
      <c r="L7" s="41">
        <v>0</v>
      </c>
      <c r="M7" s="41">
        <f t="shared" si="2"/>
        <v>791.8</v>
      </c>
      <c r="N7" s="41">
        <v>0</v>
      </c>
      <c r="O7" s="41">
        <v>0</v>
      </c>
      <c r="P7" s="41">
        <v>0</v>
      </c>
      <c r="Q7" s="41">
        <f t="shared" si="3"/>
        <v>0</v>
      </c>
    </row>
    <row r="8" spans="1:17" ht="12.75">
      <c r="A8" s="42" t="s">
        <v>93</v>
      </c>
      <c r="B8" s="41">
        <v>676.8</v>
      </c>
      <c r="C8" s="41">
        <v>815.4</v>
      </c>
      <c r="D8" s="41">
        <v>746.3</v>
      </c>
      <c r="E8" s="41">
        <f t="shared" si="0"/>
        <v>2238.5</v>
      </c>
      <c r="F8" s="41">
        <v>648.5</v>
      </c>
      <c r="G8" s="41">
        <v>968.5</v>
      </c>
      <c r="H8" s="41">
        <v>935.5</v>
      </c>
      <c r="I8" s="41">
        <f t="shared" si="1"/>
        <v>2552.5</v>
      </c>
      <c r="J8" s="41">
        <v>939.3</v>
      </c>
      <c r="K8" s="41">
        <v>477.3</v>
      </c>
      <c r="L8" s="41">
        <v>901.5</v>
      </c>
      <c r="M8" s="41">
        <f t="shared" si="2"/>
        <v>2318.1</v>
      </c>
      <c r="N8" s="41">
        <v>1514</v>
      </c>
      <c r="O8" s="41">
        <v>786.7</v>
      </c>
      <c r="P8" s="41">
        <v>882.6</v>
      </c>
      <c r="Q8" s="41">
        <f t="shared" si="3"/>
        <v>3183.2999999999997</v>
      </c>
    </row>
    <row r="9" spans="1:17" ht="12.75">
      <c r="A9" s="40" t="s">
        <v>14</v>
      </c>
      <c r="B9" s="41">
        <v>28.3</v>
      </c>
      <c r="C9" s="41">
        <v>28.8</v>
      </c>
      <c r="D9" s="41">
        <v>97.6</v>
      </c>
      <c r="E9" s="41">
        <f t="shared" si="0"/>
        <v>154.7</v>
      </c>
      <c r="F9" s="41">
        <v>98.5</v>
      </c>
      <c r="G9" s="41">
        <v>81.4</v>
      </c>
      <c r="H9" s="41">
        <v>66.3</v>
      </c>
      <c r="I9" s="41">
        <f t="shared" si="1"/>
        <v>246.2</v>
      </c>
      <c r="J9" s="41">
        <v>58.7</v>
      </c>
      <c r="K9" s="41">
        <v>44.9</v>
      </c>
      <c r="L9" s="41">
        <v>108.5</v>
      </c>
      <c r="M9" s="41">
        <f t="shared" si="2"/>
        <v>212.1</v>
      </c>
      <c r="N9" s="41">
        <v>52.4</v>
      </c>
      <c r="O9" s="41">
        <v>67</v>
      </c>
      <c r="P9" s="41">
        <v>112.7</v>
      </c>
      <c r="Q9" s="41">
        <f t="shared" si="3"/>
        <v>232.10000000000002</v>
      </c>
    </row>
    <row r="10" spans="1:17" ht="12.75">
      <c r="A10" s="40" t="s">
        <v>15</v>
      </c>
      <c r="B10" s="41">
        <v>126.4</v>
      </c>
      <c r="C10" s="41">
        <v>30.3</v>
      </c>
      <c r="D10" s="41">
        <v>40.3</v>
      </c>
      <c r="E10" s="41">
        <f t="shared" si="0"/>
        <v>197</v>
      </c>
      <c r="F10" s="41">
        <v>37.7</v>
      </c>
      <c r="G10" s="41">
        <v>57.2</v>
      </c>
      <c r="H10" s="41">
        <v>82.6</v>
      </c>
      <c r="I10" s="41">
        <f t="shared" si="1"/>
        <v>177.5</v>
      </c>
      <c r="J10" s="41">
        <v>39.5</v>
      </c>
      <c r="K10" s="41">
        <v>202.1</v>
      </c>
      <c r="L10" s="41">
        <v>50.4</v>
      </c>
      <c r="M10" s="41">
        <f t="shared" si="2"/>
        <v>292</v>
      </c>
      <c r="N10" s="41">
        <v>44.5</v>
      </c>
      <c r="O10" s="41">
        <v>45</v>
      </c>
      <c r="P10" s="41">
        <v>242.7</v>
      </c>
      <c r="Q10" s="41">
        <f t="shared" si="3"/>
        <v>332.2</v>
      </c>
    </row>
    <row r="11" spans="1:17" ht="12.75">
      <c r="A11" s="40" t="s">
        <v>16</v>
      </c>
      <c r="B11" s="41">
        <v>101.5</v>
      </c>
      <c r="C11" s="41">
        <v>66.2</v>
      </c>
      <c r="D11" s="41">
        <v>67</v>
      </c>
      <c r="E11" s="41">
        <f t="shared" si="0"/>
        <v>234.7</v>
      </c>
      <c r="F11" s="41">
        <v>29.9</v>
      </c>
      <c r="G11" s="41">
        <v>18.6</v>
      </c>
      <c r="H11" s="41">
        <v>51.1</v>
      </c>
      <c r="I11" s="41">
        <f t="shared" si="1"/>
        <v>99.6</v>
      </c>
      <c r="J11" s="41">
        <v>26.2</v>
      </c>
      <c r="K11" s="41">
        <v>28.5</v>
      </c>
      <c r="L11" s="41">
        <v>33.3</v>
      </c>
      <c r="M11" s="41">
        <f t="shared" si="2"/>
        <v>88</v>
      </c>
      <c r="N11" s="41">
        <v>21.6</v>
      </c>
      <c r="O11" s="41">
        <v>12.3</v>
      </c>
      <c r="P11" s="41">
        <v>21.6</v>
      </c>
      <c r="Q11" s="41">
        <f t="shared" si="3"/>
        <v>55.50000000000001</v>
      </c>
    </row>
    <row r="12" spans="1:17" ht="12.75">
      <c r="A12" s="40" t="s">
        <v>96</v>
      </c>
      <c r="B12" s="41">
        <v>0.4</v>
      </c>
      <c r="C12" s="41">
        <v>1.6</v>
      </c>
      <c r="D12" s="41">
        <v>1.4</v>
      </c>
      <c r="E12" s="41">
        <f t="shared" si="0"/>
        <v>3.4</v>
      </c>
      <c r="F12" s="41">
        <v>4.4</v>
      </c>
      <c r="G12" s="41">
        <v>0.5</v>
      </c>
      <c r="H12" s="41">
        <v>0.3</v>
      </c>
      <c r="I12" s="41">
        <f t="shared" si="1"/>
        <v>5.2</v>
      </c>
      <c r="J12" s="41">
        <v>5</v>
      </c>
      <c r="K12" s="41">
        <v>7.8</v>
      </c>
      <c r="L12" s="41">
        <v>1.8</v>
      </c>
      <c r="M12" s="41">
        <f t="shared" si="2"/>
        <v>14.600000000000001</v>
      </c>
      <c r="N12" s="41">
        <v>2.3</v>
      </c>
      <c r="O12" s="41">
        <v>14.3</v>
      </c>
      <c r="P12" s="41">
        <v>6.7</v>
      </c>
      <c r="Q12" s="41">
        <f t="shared" si="3"/>
        <v>23.3</v>
      </c>
    </row>
    <row r="13" spans="1:17" ht="12.75">
      <c r="A13" s="40" t="s">
        <v>90</v>
      </c>
      <c r="B13" s="41">
        <v>573.9</v>
      </c>
      <c r="C13" s="41">
        <v>342.8</v>
      </c>
      <c r="D13" s="41">
        <v>464.1</v>
      </c>
      <c r="E13" s="41">
        <f t="shared" si="0"/>
        <v>1380.8000000000002</v>
      </c>
      <c r="F13" s="41">
        <v>302.7</v>
      </c>
      <c r="G13" s="41">
        <v>173.1</v>
      </c>
      <c r="H13" s="41">
        <v>122.6</v>
      </c>
      <c r="I13" s="41">
        <f t="shared" si="1"/>
        <v>598.4</v>
      </c>
      <c r="J13" s="41">
        <v>123</v>
      </c>
      <c r="K13" s="41">
        <v>147.7</v>
      </c>
      <c r="L13" s="41">
        <v>232.6</v>
      </c>
      <c r="M13" s="41">
        <f t="shared" si="2"/>
        <v>503.29999999999995</v>
      </c>
      <c r="N13" s="41">
        <v>359.4</v>
      </c>
      <c r="O13" s="41">
        <v>193.2</v>
      </c>
      <c r="P13" s="41">
        <v>110</v>
      </c>
      <c r="Q13" s="41">
        <f t="shared" si="3"/>
        <v>662.5999999999999</v>
      </c>
    </row>
    <row r="14" spans="1:17" ht="12.75" customHeight="1">
      <c r="A14" s="43" t="s">
        <v>91</v>
      </c>
      <c r="B14" s="41">
        <v>1.7</v>
      </c>
      <c r="C14" s="41">
        <v>4.5</v>
      </c>
      <c r="D14" s="41">
        <v>2</v>
      </c>
      <c r="E14" s="41">
        <f t="shared" si="0"/>
        <v>8.2</v>
      </c>
      <c r="F14" s="41">
        <v>3.1</v>
      </c>
      <c r="G14" s="41">
        <v>3</v>
      </c>
      <c r="H14" s="41">
        <v>5</v>
      </c>
      <c r="I14" s="41">
        <f t="shared" si="1"/>
        <v>11.1</v>
      </c>
      <c r="J14" s="41">
        <v>4.6</v>
      </c>
      <c r="K14" s="41">
        <v>2.8</v>
      </c>
      <c r="L14" s="41">
        <v>5.3</v>
      </c>
      <c r="M14" s="41">
        <f t="shared" si="2"/>
        <v>12.7</v>
      </c>
      <c r="N14" s="41">
        <v>30.4</v>
      </c>
      <c r="O14" s="41">
        <v>1.6</v>
      </c>
      <c r="P14" s="41">
        <v>5.1</v>
      </c>
      <c r="Q14" s="41">
        <f t="shared" si="3"/>
        <v>37.1</v>
      </c>
    </row>
    <row r="15" spans="1:17" ht="12.75">
      <c r="A15" s="40" t="s">
        <v>92</v>
      </c>
      <c r="B15" s="41">
        <v>16.4</v>
      </c>
      <c r="C15" s="41">
        <v>30.1</v>
      </c>
      <c r="D15" s="41">
        <v>17.7</v>
      </c>
      <c r="E15" s="41">
        <f t="shared" si="0"/>
        <v>64.2</v>
      </c>
      <c r="F15" s="41">
        <v>974.6</v>
      </c>
      <c r="G15" s="41">
        <v>17.1</v>
      </c>
      <c r="H15" s="41">
        <v>290.2</v>
      </c>
      <c r="I15" s="41">
        <f t="shared" si="1"/>
        <v>1281.9</v>
      </c>
      <c r="J15" s="41">
        <v>63</v>
      </c>
      <c r="K15" s="41">
        <v>30.1</v>
      </c>
      <c r="L15" s="41">
        <v>29.1</v>
      </c>
      <c r="M15" s="41">
        <f t="shared" si="2"/>
        <v>122.19999999999999</v>
      </c>
      <c r="N15" s="41">
        <v>15.4</v>
      </c>
      <c r="O15" s="41">
        <v>11.7</v>
      </c>
      <c r="P15" s="41">
        <v>12.3</v>
      </c>
      <c r="Q15" s="41">
        <f t="shared" si="3"/>
        <v>39.400000000000006</v>
      </c>
    </row>
    <row r="16" spans="1:17" ht="12" customHeight="1">
      <c r="A16" s="40" t="s">
        <v>17</v>
      </c>
      <c r="B16" s="41">
        <v>0</v>
      </c>
      <c r="C16" s="41">
        <v>178.7</v>
      </c>
      <c r="D16" s="41">
        <v>0</v>
      </c>
      <c r="E16" s="41">
        <f t="shared" si="0"/>
        <v>178.7</v>
      </c>
      <c r="F16" s="41">
        <v>29.5</v>
      </c>
      <c r="G16" s="41">
        <v>0</v>
      </c>
      <c r="H16" s="41">
        <v>0</v>
      </c>
      <c r="I16" s="41">
        <f t="shared" si="1"/>
        <v>29.5</v>
      </c>
      <c r="J16" s="41">
        <v>0.2</v>
      </c>
      <c r="K16" s="41">
        <v>0</v>
      </c>
      <c r="L16" s="41">
        <v>0</v>
      </c>
      <c r="M16" s="41">
        <f t="shared" si="2"/>
        <v>0.2</v>
      </c>
      <c r="N16" s="41">
        <v>0</v>
      </c>
      <c r="O16" s="41">
        <v>0</v>
      </c>
      <c r="P16" s="41">
        <v>0</v>
      </c>
      <c r="Q16" s="41">
        <f t="shared" si="3"/>
        <v>0</v>
      </c>
    </row>
    <row r="17" spans="1:17" ht="12.75">
      <c r="A17" s="40" t="s">
        <v>18</v>
      </c>
      <c r="B17" s="41">
        <v>346.5</v>
      </c>
      <c r="C17" s="41">
        <v>442.4</v>
      </c>
      <c r="D17" s="41">
        <v>546</v>
      </c>
      <c r="E17" s="41">
        <f t="shared" si="0"/>
        <v>1334.9</v>
      </c>
      <c r="F17" s="41">
        <v>367.7</v>
      </c>
      <c r="G17" s="41">
        <v>478.3</v>
      </c>
      <c r="H17" s="41">
        <v>447.9</v>
      </c>
      <c r="I17" s="41">
        <f t="shared" si="1"/>
        <v>1293.9</v>
      </c>
      <c r="J17" s="41">
        <v>415.9</v>
      </c>
      <c r="K17" s="41">
        <v>465.4</v>
      </c>
      <c r="L17" s="41">
        <v>531</v>
      </c>
      <c r="M17" s="41">
        <f t="shared" si="2"/>
        <v>1412.3</v>
      </c>
      <c r="N17" s="41">
        <v>538</v>
      </c>
      <c r="O17" s="41">
        <v>391.3</v>
      </c>
      <c r="P17" s="41">
        <v>520.8</v>
      </c>
      <c r="Q17" s="41">
        <f t="shared" si="3"/>
        <v>1450.1</v>
      </c>
    </row>
    <row r="18" spans="1:17" ht="12.75">
      <c r="A18" s="40" t="s">
        <v>19</v>
      </c>
      <c r="B18" s="41">
        <v>29.5</v>
      </c>
      <c r="C18" s="41">
        <v>37</v>
      </c>
      <c r="D18" s="41">
        <v>41.9</v>
      </c>
      <c r="E18" s="41">
        <f t="shared" si="0"/>
        <v>108.4</v>
      </c>
      <c r="F18" s="41">
        <v>43.7</v>
      </c>
      <c r="G18" s="41">
        <v>40.4</v>
      </c>
      <c r="H18" s="41">
        <v>51.7</v>
      </c>
      <c r="I18" s="41">
        <f t="shared" si="1"/>
        <v>135.8</v>
      </c>
      <c r="J18" s="41">
        <v>44.4</v>
      </c>
      <c r="K18" s="41">
        <v>51.7</v>
      </c>
      <c r="L18" s="41">
        <v>79.8</v>
      </c>
      <c r="M18" s="41">
        <f t="shared" si="2"/>
        <v>175.89999999999998</v>
      </c>
      <c r="N18" s="41">
        <v>55.3</v>
      </c>
      <c r="O18" s="41">
        <v>57.8</v>
      </c>
      <c r="P18" s="41">
        <v>44.9</v>
      </c>
      <c r="Q18" s="41">
        <f t="shared" si="3"/>
        <v>158</v>
      </c>
    </row>
    <row r="19" spans="1:17" s="23" customFormat="1" ht="12.75">
      <c r="A19" s="19" t="s">
        <v>49</v>
      </c>
      <c r="B19" s="44">
        <f aca="true" t="shared" si="4" ref="B19:P19">SUM(B4:B18)</f>
        <v>4083.7000000000007</v>
      </c>
      <c r="C19" s="44">
        <f t="shared" si="4"/>
        <v>3814.6</v>
      </c>
      <c r="D19" s="44">
        <f t="shared" si="4"/>
        <v>8749.4</v>
      </c>
      <c r="E19" s="44">
        <f t="shared" si="4"/>
        <v>16647.700000000008</v>
      </c>
      <c r="F19" s="44">
        <f t="shared" si="4"/>
        <v>4747.099999999999</v>
      </c>
      <c r="G19" s="44">
        <f t="shared" si="4"/>
        <v>3871.9999999999995</v>
      </c>
      <c r="H19" s="44">
        <f t="shared" si="4"/>
        <v>9890.7</v>
      </c>
      <c r="I19" s="44">
        <f t="shared" si="4"/>
        <v>18509.800000000007</v>
      </c>
      <c r="J19" s="44">
        <f t="shared" si="4"/>
        <v>3971.7999999999997</v>
      </c>
      <c r="K19" s="44">
        <f t="shared" si="4"/>
        <v>4013.7000000000003</v>
      </c>
      <c r="L19" s="44">
        <f t="shared" si="4"/>
        <v>9236.599999999997</v>
      </c>
      <c r="M19" s="44">
        <f t="shared" si="4"/>
        <v>17222.100000000002</v>
      </c>
      <c r="N19" s="44">
        <f t="shared" si="4"/>
        <v>5210.499999999999</v>
      </c>
      <c r="O19" s="44">
        <f t="shared" si="4"/>
        <v>4112.099999999999</v>
      </c>
      <c r="P19" s="44">
        <f t="shared" si="4"/>
        <v>9704.1</v>
      </c>
      <c r="Q19" s="44">
        <f>SUM(Q4:Q18)</f>
        <v>19026.699999999993</v>
      </c>
    </row>
    <row r="20" spans="1:17" ht="12.75">
      <c r="A20" s="40" t="s">
        <v>77</v>
      </c>
      <c r="B20" s="41">
        <v>7734.8</v>
      </c>
      <c r="C20" s="41">
        <v>7886.5</v>
      </c>
      <c r="D20" s="41">
        <v>8099.2</v>
      </c>
      <c r="E20" s="41">
        <f>SUM(B20:D20)</f>
        <v>23720.5</v>
      </c>
      <c r="F20" s="41">
        <v>8323.1</v>
      </c>
      <c r="G20" s="41">
        <v>8278.9</v>
      </c>
      <c r="H20" s="41">
        <v>8586.9</v>
      </c>
      <c r="I20" s="41">
        <f>SUM(F20:H20)</f>
        <v>25188.9</v>
      </c>
      <c r="J20" s="41">
        <v>8634.6</v>
      </c>
      <c r="K20" s="41">
        <v>8471.5</v>
      </c>
      <c r="L20" s="41">
        <v>9195.2</v>
      </c>
      <c r="M20" s="41">
        <f>SUM(J20:L20)</f>
        <v>26301.3</v>
      </c>
      <c r="N20" s="41">
        <v>8415.9</v>
      </c>
      <c r="O20" s="41">
        <v>8634.6</v>
      </c>
      <c r="P20" s="41">
        <v>9224.3</v>
      </c>
      <c r="Q20" s="41">
        <f>SUM(N20:P20)</f>
        <v>26274.8</v>
      </c>
    </row>
    <row r="21" spans="1:17" ht="12.75">
      <c r="A21" s="40" t="s">
        <v>94</v>
      </c>
      <c r="B21" s="41">
        <v>1310.6</v>
      </c>
      <c r="C21" s="41">
        <v>1339.9</v>
      </c>
      <c r="D21" s="41">
        <v>1413.7</v>
      </c>
      <c r="E21" s="41">
        <f>SUM(B21:D21)</f>
        <v>4064.2</v>
      </c>
      <c r="F21" s="41">
        <v>1480.3</v>
      </c>
      <c r="G21" s="41">
        <v>1432</v>
      </c>
      <c r="H21" s="41">
        <v>1527.4</v>
      </c>
      <c r="I21" s="41">
        <f>SUM(F21:H21)</f>
        <v>4439.700000000001</v>
      </c>
      <c r="J21" s="41">
        <v>1502.5</v>
      </c>
      <c r="K21" s="41">
        <v>1532.2</v>
      </c>
      <c r="L21" s="41">
        <v>1525.3</v>
      </c>
      <c r="M21" s="41">
        <f>SUM(J21:L21)</f>
        <v>4560</v>
      </c>
      <c r="N21" s="41">
        <v>1513.9</v>
      </c>
      <c r="O21" s="41">
        <v>1543.1</v>
      </c>
      <c r="P21" s="44">
        <v>1842.8</v>
      </c>
      <c r="Q21" s="41">
        <f>SUM(N21:O21)</f>
        <v>3057</v>
      </c>
    </row>
    <row r="22" spans="1:17" s="23" customFormat="1" ht="12.75">
      <c r="A22" s="19" t="s">
        <v>49</v>
      </c>
      <c r="B22" s="44">
        <f aca="true" t="shared" si="5" ref="B22:P22">SUM(B20:B21)</f>
        <v>9045.4</v>
      </c>
      <c r="C22" s="44">
        <f t="shared" si="5"/>
        <v>9226.4</v>
      </c>
      <c r="D22" s="44">
        <f t="shared" si="5"/>
        <v>9512.9</v>
      </c>
      <c r="E22" s="44">
        <f t="shared" si="5"/>
        <v>27784.7</v>
      </c>
      <c r="F22" s="44">
        <f t="shared" si="5"/>
        <v>9803.4</v>
      </c>
      <c r="G22" s="44">
        <f t="shared" si="5"/>
        <v>9710.9</v>
      </c>
      <c r="H22" s="44">
        <f t="shared" si="5"/>
        <v>10114.3</v>
      </c>
      <c r="I22" s="44">
        <f>SUM(I20:I21)</f>
        <v>29628.600000000002</v>
      </c>
      <c r="J22" s="44">
        <f>SUM(J20:J21)</f>
        <v>10137.1</v>
      </c>
      <c r="K22" s="44">
        <f>SUM(K20:K21)</f>
        <v>10003.7</v>
      </c>
      <c r="L22" s="44">
        <f>SUM(L20:L21)</f>
        <v>10720.5</v>
      </c>
      <c r="M22" s="44">
        <f t="shared" si="5"/>
        <v>30861.3</v>
      </c>
      <c r="N22" s="44">
        <f t="shared" si="5"/>
        <v>9929.8</v>
      </c>
      <c r="O22" s="44">
        <f t="shared" si="5"/>
        <v>10177.7</v>
      </c>
      <c r="P22" s="44">
        <f t="shared" si="5"/>
        <v>11067.099999999999</v>
      </c>
      <c r="Q22" s="44">
        <f>SUM(Q20:Q21)</f>
        <v>29331.8</v>
      </c>
    </row>
    <row r="23" spans="1:17" ht="14.25" customHeight="1">
      <c r="A23" s="19" t="s">
        <v>114</v>
      </c>
      <c r="B23" s="44">
        <f aca="true" t="shared" si="6" ref="B23:P23">+B19+B22</f>
        <v>13129.1</v>
      </c>
      <c r="C23" s="44">
        <f t="shared" si="6"/>
        <v>13041</v>
      </c>
      <c r="D23" s="44">
        <f t="shared" si="6"/>
        <v>18262.3</v>
      </c>
      <c r="E23" s="44">
        <f t="shared" si="6"/>
        <v>44432.40000000001</v>
      </c>
      <c r="F23" s="20">
        <f t="shared" si="6"/>
        <v>14550.5</v>
      </c>
      <c r="G23" s="20">
        <f t="shared" si="6"/>
        <v>13582.9</v>
      </c>
      <c r="H23" s="20">
        <f t="shared" si="6"/>
        <v>20005</v>
      </c>
      <c r="I23" s="44">
        <f>+I19+I22</f>
        <v>48138.40000000001</v>
      </c>
      <c r="J23" s="44">
        <f>+J19+J22</f>
        <v>14108.9</v>
      </c>
      <c r="K23" s="44">
        <f>+K19+K22</f>
        <v>14017.400000000001</v>
      </c>
      <c r="L23" s="44">
        <f>+L19+L22</f>
        <v>19957.1</v>
      </c>
      <c r="M23" s="44">
        <f t="shared" si="6"/>
        <v>48083.4</v>
      </c>
      <c r="N23" s="44">
        <f t="shared" si="6"/>
        <v>15140.3</v>
      </c>
      <c r="O23" s="44">
        <f t="shared" si="6"/>
        <v>14289.8</v>
      </c>
      <c r="P23" s="44">
        <f t="shared" si="6"/>
        <v>20771.199999999997</v>
      </c>
      <c r="Q23" s="44">
        <f>+Q19+Q22</f>
        <v>48358.49999999999</v>
      </c>
    </row>
    <row r="24" spans="1:17" ht="14.25" customHeight="1">
      <c r="A24" s="45" t="s">
        <v>104</v>
      </c>
      <c r="B24" s="16">
        <v>500.5</v>
      </c>
      <c r="C24" s="16">
        <v>500.5</v>
      </c>
      <c r="D24" s="16">
        <v>500.5</v>
      </c>
      <c r="E24" s="16">
        <f>SUM(B24:D24)</f>
        <v>1501.5</v>
      </c>
      <c r="F24" s="41">
        <v>500.5</v>
      </c>
      <c r="G24" s="41">
        <v>500.5</v>
      </c>
      <c r="H24" s="41">
        <v>500.5</v>
      </c>
      <c r="I24" s="16">
        <f>SUM(F24:H24)</f>
        <v>1501.5</v>
      </c>
      <c r="J24" s="16">
        <v>500.5</v>
      </c>
      <c r="K24" s="16">
        <v>500.5</v>
      </c>
      <c r="L24" s="16">
        <v>500.5</v>
      </c>
      <c r="M24" s="18">
        <f>SUM(J24:L24)</f>
        <v>1501.5</v>
      </c>
      <c r="N24" s="16">
        <v>500.5</v>
      </c>
      <c r="O24" s="16">
        <v>500.5</v>
      </c>
      <c r="P24" s="16">
        <v>500.5</v>
      </c>
      <c r="Q24" s="18">
        <f>SUM(N24:P24)</f>
        <v>1501.5</v>
      </c>
    </row>
    <row r="25" spans="1:17" s="23" customFormat="1" ht="12.75">
      <c r="A25" s="19" t="s">
        <v>115</v>
      </c>
      <c r="B25" s="44">
        <f aca="true" t="shared" si="7" ref="B25:P25">+B23-B24</f>
        <v>12628.6</v>
      </c>
      <c r="C25" s="44">
        <f t="shared" si="7"/>
        <v>12540.5</v>
      </c>
      <c r="D25" s="44">
        <f t="shared" si="7"/>
        <v>17761.8</v>
      </c>
      <c r="E25" s="44">
        <f t="shared" si="7"/>
        <v>42930.90000000001</v>
      </c>
      <c r="F25" s="44">
        <f t="shared" si="7"/>
        <v>14050</v>
      </c>
      <c r="G25" s="44">
        <f t="shared" si="7"/>
        <v>13082.4</v>
      </c>
      <c r="H25" s="44">
        <f t="shared" si="7"/>
        <v>19504.5</v>
      </c>
      <c r="I25" s="44">
        <f t="shared" si="7"/>
        <v>46636.90000000001</v>
      </c>
      <c r="J25" s="44">
        <f t="shared" si="7"/>
        <v>13608.4</v>
      </c>
      <c r="K25" s="44">
        <f t="shared" si="7"/>
        <v>13516.900000000001</v>
      </c>
      <c r="L25" s="44">
        <f t="shared" si="7"/>
        <v>19456.6</v>
      </c>
      <c r="M25" s="44">
        <f t="shared" si="7"/>
        <v>46581.9</v>
      </c>
      <c r="N25" s="44">
        <f t="shared" si="7"/>
        <v>14639.8</v>
      </c>
      <c r="O25" s="44">
        <f t="shared" si="7"/>
        <v>13789.3</v>
      </c>
      <c r="P25" s="44">
        <f t="shared" si="7"/>
        <v>20270.699999999997</v>
      </c>
      <c r="Q25" s="44">
        <f>+Q23-Q24</f>
        <v>46856.99999999999</v>
      </c>
    </row>
    <row r="26" spans="1:16" s="23" customFormat="1" ht="12.75">
      <c r="A26" s="24" t="s">
        <v>116</v>
      </c>
      <c r="B26" s="46"/>
      <c r="C26" s="46"/>
      <c r="D26" s="46"/>
      <c r="E26" s="46"/>
      <c r="F26" s="46"/>
      <c r="G26" s="47"/>
      <c r="H26" s="47"/>
      <c r="I26" s="47"/>
      <c r="J26" s="47"/>
      <c r="K26" s="47"/>
      <c r="L26" s="47"/>
      <c r="N26" s="47"/>
      <c r="O26" s="47"/>
      <c r="P26" s="47"/>
    </row>
    <row r="27" spans="1:16" s="23" customFormat="1" ht="12.75">
      <c r="A27" s="24"/>
      <c r="B27" s="46"/>
      <c r="C27" s="46"/>
      <c r="D27" s="46"/>
      <c r="E27" s="46"/>
      <c r="F27" s="46"/>
      <c r="G27" s="47"/>
      <c r="H27" s="47"/>
      <c r="I27" s="47"/>
      <c r="J27" s="47"/>
      <c r="K27" s="47"/>
      <c r="L27" s="47"/>
      <c r="N27" s="47"/>
      <c r="O27" s="47"/>
      <c r="P27" s="47"/>
    </row>
    <row r="28" spans="1:16" s="23" customFormat="1" ht="12.75">
      <c r="A28" s="24"/>
      <c r="B28" s="46"/>
      <c r="C28" s="46"/>
      <c r="D28" s="46"/>
      <c r="E28" s="46"/>
      <c r="F28" s="46"/>
      <c r="G28" s="47"/>
      <c r="H28" s="47"/>
      <c r="I28" s="47"/>
      <c r="J28" s="47"/>
      <c r="K28" s="47"/>
      <c r="L28" s="47"/>
      <c r="N28" s="47"/>
      <c r="O28" s="47"/>
      <c r="P28" s="47"/>
    </row>
    <row r="29" spans="1:17" s="49" customFormat="1" ht="12.75">
      <c r="A29" s="1" t="s">
        <v>87</v>
      </c>
      <c r="B29" s="48"/>
      <c r="F29" s="50"/>
      <c r="G29" s="50"/>
      <c r="H29" s="50"/>
      <c r="I29" s="50"/>
      <c r="J29" s="50"/>
      <c r="K29" s="50"/>
      <c r="M29" s="36"/>
      <c r="N29" s="50"/>
      <c r="O29" s="50"/>
      <c r="Q29" s="2" t="s">
        <v>117</v>
      </c>
    </row>
    <row r="30" spans="1:17" s="49" customFormat="1" ht="12.75" customHeight="1">
      <c r="A30" s="37" t="s">
        <v>106</v>
      </c>
      <c r="B30" s="51" t="s">
        <v>9</v>
      </c>
      <c r="C30" s="52"/>
      <c r="D30" s="52"/>
      <c r="E30" s="53"/>
      <c r="F30" s="51" t="s">
        <v>82</v>
      </c>
      <c r="G30" s="52"/>
      <c r="H30" s="52"/>
      <c r="I30" s="53"/>
      <c r="J30" s="38" t="s">
        <v>86</v>
      </c>
      <c r="K30" s="38"/>
      <c r="L30" s="38"/>
      <c r="M30" s="38"/>
      <c r="N30" s="54" t="s">
        <v>111</v>
      </c>
      <c r="O30" s="54"/>
      <c r="P30" s="54"/>
      <c r="Q30" s="54"/>
    </row>
    <row r="31" spans="1:17" s="49" customFormat="1" ht="12.75" customHeight="1">
      <c r="A31" s="37"/>
      <c r="B31" s="39" t="s">
        <v>6</v>
      </c>
      <c r="C31" s="39" t="s">
        <v>7</v>
      </c>
      <c r="D31" s="39" t="s">
        <v>8</v>
      </c>
      <c r="E31" s="39" t="s">
        <v>107</v>
      </c>
      <c r="F31" s="39" t="s">
        <v>79</v>
      </c>
      <c r="G31" s="39" t="s">
        <v>80</v>
      </c>
      <c r="H31" s="39" t="s">
        <v>81</v>
      </c>
      <c r="I31" s="39" t="s">
        <v>107</v>
      </c>
      <c r="J31" s="39" t="s">
        <v>83</v>
      </c>
      <c r="K31" s="39" t="s">
        <v>84</v>
      </c>
      <c r="L31" s="39" t="s">
        <v>85</v>
      </c>
      <c r="M31" s="39" t="s">
        <v>107</v>
      </c>
      <c r="N31" s="39" t="s">
        <v>108</v>
      </c>
      <c r="O31" s="39" t="s">
        <v>109</v>
      </c>
      <c r="P31" s="39" t="s">
        <v>110</v>
      </c>
      <c r="Q31" s="39" t="s">
        <v>107</v>
      </c>
    </row>
    <row r="32" spans="1:18" ht="12.75">
      <c r="A32" s="40" t="s">
        <v>40</v>
      </c>
      <c r="B32" s="55"/>
      <c r="C32" s="56"/>
      <c r="D32" s="56"/>
      <c r="E32" s="56"/>
      <c r="F32" s="57"/>
      <c r="G32" s="58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49"/>
    </row>
    <row r="33" spans="1:18" ht="12.75">
      <c r="A33" s="40" t="s">
        <v>41</v>
      </c>
      <c r="B33" s="59">
        <v>0</v>
      </c>
      <c r="C33" s="59">
        <v>0</v>
      </c>
      <c r="D33" s="59">
        <v>0</v>
      </c>
      <c r="E33" s="60">
        <f>SUM(B33:D33)</f>
        <v>0</v>
      </c>
      <c r="F33" s="60"/>
      <c r="G33" s="60">
        <v>0</v>
      </c>
      <c r="H33" s="60">
        <v>0</v>
      </c>
      <c r="I33" s="60">
        <f>SUM(F33:H33)</f>
        <v>0</v>
      </c>
      <c r="J33" s="60">
        <v>0</v>
      </c>
      <c r="K33" s="60">
        <v>0</v>
      </c>
      <c r="L33" s="60">
        <v>0</v>
      </c>
      <c r="M33" s="18">
        <f>SUM(J33:L33)</f>
        <v>0</v>
      </c>
      <c r="N33" s="60">
        <v>0</v>
      </c>
      <c r="O33" s="60">
        <v>0</v>
      </c>
      <c r="P33" s="60">
        <v>0</v>
      </c>
      <c r="Q33" s="18">
        <f>SUM(N33:P33)</f>
        <v>0</v>
      </c>
      <c r="R33" s="49"/>
    </row>
    <row r="34" spans="1:18" ht="12.75">
      <c r="A34" s="40" t="s">
        <v>42</v>
      </c>
      <c r="B34" s="59">
        <v>0</v>
      </c>
      <c r="C34" s="59">
        <v>0</v>
      </c>
      <c r="D34" s="59">
        <v>0</v>
      </c>
      <c r="E34" s="60">
        <f aca="true" t="shared" si="8" ref="E34:E39">SUM(B34:D34)</f>
        <v>0</v>
      </c>
      <c r="F34" s="60"/>
      <c r="G34" s="60">
        <v>0</v>
      </c>
      <c r="H34" s="60">
        <v>0</v>
      </c>
      <c r="I34" s="60">
        <f aca="true" t="shared" si="9" ref="I34:I39">SUM(F34:H34)</f>
        <v>0</v>
      </c>
      <c r="J34" s="60">
        <v>0</v>
      </c>
      <c r="K34" s="60">
        <v>0</v>
      </c>
      <c r="L34" s="60">
        <v>0</v>
      </c>
      <c r="M34" s="18">
        <f aca="true" t="shared" si="10" ref="M34:N39">SUM(J34:L34)</f>
        <v>0</v>
      </c>
      <c r="N34" s="60">
        <v>0</v>
      </c>
      <c r="O34" s="60">
        <v>0</v>
      </c>
      <c r="P34" s="60">
        <v>0</v>
      </c>
      <c r="Q34" s="18">
        <f aca="true" t="shared" si="11" ref="Q34:Q39">SUM(N34:P34)</f>
        <v>0</v>
      </c>
      <c r="R34" s="49"/>
    </row>
    <row r="35" spans="1:18" ht="12.75">
      <c r="A35" s="61" t="s">
        <v>43</v>
      </c>
      <c r="B35" s="59">
        <v>0</v>
      </c>
      <c r="C35" s="59">
        <v>284.6</v>
      </c>
      <c r="D35" s="59">
        <v>248</v>
      </c>
      <c r="E35" s="60">
        <f t="shared" si="8"/>
        <v>532.6</v>
      </c>
      <c r="F35" s="60">
        <v>166.2</v>
      </c>
      <c r="G35" s="60">
        <v>118.3</v>
      </c>
      <c r="H35" s="60">
        <v>239.7</v>
      </c>
      <c r="I35" s="60">
        <f t="shared" si="9"/>
        <v>524.2</v>
      </c>
      <c r="J35" s="60">
        <v>300.2</v>
      </c>
      <c r="K35" s="60">
        <v>252.2</v>
      </c>
      <c r="L35" s="60">
        <v>229.4</v>
      </c>
      <c r="M35" s="18">
        <f t="shared" si="10"/>
        <v>781.8</v>
      </c>
      <c r="N35" s="60">
        <v>259.8</v>
      </c>
      <c r="O35" s="60">
        <v>252.9</v>
      </c>
      <c r="P35" s="60">
        <v>203.7</v>
      </c>
      <c r="Q35" s="18">
        <f t="shared" si="11"/>
        <v>716.4000000000001</v>
      </c>
      <c r="R35" s="49"/>
    </row>
    <row r="36" spans="1:18" ht="12.75">
      <c r="A36" s="40" t="s">
        <v>44</v>
      </c>
      <c r="B36" s="59">
        <v>4.9</v>
      </c>
      <c r="C36" s="59">
        <v>6.6</v>
      </c>
      <c r="D36" s="59">
        <v>8.6</v>
      </c>
      <c r="E36" s="60">
        <f t="shared" si="8"/>
        <v>20.1</v>
      </c>
      <c r="F36" s="60">
        <v>15</v>
      </c>
      <c r="G36" s="60">
        <v>10.9</v>
      </c>
      <c r="H36" s="60">
        <v>3.6</v>
      </c>
      <c r="I36" s="60">
        <f t="shared" si="9"/>
        <v>29.5</v>
      </c>
      <c r="J36" s="60">
        <v>63.8</v>
      </c>
      <c r="K36" s="60">
        <v>15.6</v>
      </c>
      <c r="L36" s="60">
        <v>11.6</v>
      </c>
      <c r="M36" s="18">
        <f t="shared" si="10"/>
        <v>90.99999999999999</v>
      </c>
      <c r="N36" s="60">
        <v>15.5</v>
      </c>
      <c r="O36" s="60">
        <v>5.1</v>
      </c>
      <c r="P36" s="60">
        <v>16.5</v>
      </c>
      <c r="Q36" s="18">
        <f t="shared" si="11"/>
        <v>37.1</v>
      </c>
      <c r="R36" s="49"/>
    </row>
    <row r="37" spans="1:18" ht="12.75">
      <c r="A37" s="40" t="s">
        <v>45</v>
      </c>
      <c r="B37" s="59">
        <v>0</v>
      </c>
      <c r="C37" s="59">
        <v>0</v>
      </c>
      <c r="D37" s="62">
        <v>0</v>
      </c>
      <c r="E37" s="60">
        <f t="shared" si="8"/>
        <v>0</v>
      </c>
      <c r="F37" s="29">
        <v>0</v>
      </c>
      <c r="G37" s="60">
        <v>0</v>
      </c>
      <c r="H37" s="60">
        <v>0</v>
      </c>
      <c r="I37" s="60">
        <f t="shared" si="9"/>
        <v>0</v>
      </c>
      <c r="J37" s="60">
        <v>0</v>
      </c>
      <c r="K37" s="29">
        <v>0</v>
      </c>
      <c r="L37" s="62">
        <v>0</v>
      </c>
      <c r="M37" s="18">
        <f t="shared" si="10"/>
        <v>0</v>
      </c>
      <c r="N37" s="18">
        <f t="shared" si="10"/>
        <v>0</v>
      </c>
      <c r="O37" s="60">
        <v>0</v>
      </c>
      <c r="P37" s="60">
        <v>0</v>
      </c>
      <c r="Q37" s="18">
        <f t="shared" si="11"/>
        <v>0</v>
      </c>
      <c r="R37" s="49"/>
    </row>
    <row r="38" spans="1:18" ht="12.75">
      <c r="A38" s="40" t="s">
        <v>46</v>
      </c>
      <c r="B38" s="59">
        <v>0</v>
      </c>
      <c r="C38" s="59">
        <v>0</v>
      </c>
      <c r="D38" s="59">
        <v>0</v>
      </c>
      <c r="E38" s="60">
        <f t="shared" si="8"/>
        <v>0</v>
      </c>
      <c r="F38" s="60">
        <v>0</v>
      </c>
      <c r="G38" s="60">
        <v>0</v>
      </c>
      <c r="H38" s="60">
        <v>0</v>
      </c>
      <c r="I38" s="60">
        <f t="shared" si="9"/>
        <v>0</v>
      </c>
      <c r="J38" s="60">
        <v>0</v>
      </c>
      <c r="K38" s="60">
        <v>0</v>
      </c>
      <c r="L38" s="60">
        <v>0</v>
      </c>
      <c r="M38" s="18">
        <f t="shared" si="10"/>
        <v>0</v>
      </c>
      <c r="N38" s="60">
        <v>0</v>
      </c>
      <c r="O38" s="60">
        <v>0</v>
      </c>
      <c r="P38" s="60">
        <v>0</v>
      </c>
      <c r="Q38" s="18">
        <f t="shared" si="11"/>
        <v>0</v>
      </c>
      <c r="R38" s="49"/>
    </row>
    <row r="39" spans="1:18" ht="12.75">
      <c r="A39" s="40" t="s">
        <v>47</v>
      </c>
      <c r="B39" s="59">
        <v>0</v>
      </c>
      <c r="C39" s="59">
        <v>0</v>
      </c>
      <c r="D39" s="59">
        <v>0</v>
      </c>
      <c r="E39" s="60">
        <f t="shared" si="8"/>
        <v>0</v>
      </c>
      <c r="F39" s="60">
        <v>0</v>
      </c>
      <c r="G39" s="60">
        <v>0</v>
      </c>
      <c r="H39" s="60">
        <v>0</v>
      </c>
      <c r="I39" s="60">
        <f t="shared" si="9"/>
        <v>0</v>
      </c>
      <c r="J39" s="60">
        <v>0</v>
      </c>
      <c r="K39" s="60">
        <v>0</v>
      </c>
      <c r="L39" s="60">
        <v>0</v>
      </c>
      <c r="M39" s="18">
        <f t="shared" si="10"/>
        <v>0</v>
      </c>
      <c r="N39" s="60">
        <v>0</v>
      </c>
      <c r="O39" s="60">
        <v>0</v>
      </c>
      <c r="P39" s="60">
        <v>0</v>
      </c>
      <c r="Q39" s="18">
        <f t="shared" si="11"/>
        <v>0</v>
      </c>
      <c r="R39" s="49"/>
    </row>
    <row r="40" spans="1:18" ht="12.75">
      <c r="A40" s="40" t="s">
        <v>48</v>
      </c>
      <c r="B40" s="63">
        <v>222.1</v>
      </c>
      <c r="C40" s="63">
        <v>0</v>
      </c>
      <c r="D40" s="59">
        <v>37</v>
      </c>
      <c r="E40" s="60">
        <f>SUM(B40:D40)</f>
        <v>259.1</v>
      </c>
      <c r="F40" s="60">
        <v>154.4</v>
      </c>
      <c r="G40" s="60">
        <v>206.2</v>
      </c>
      <c r="H40" s="60">
        <v>45.6</v>
      </c>
      <c r="I40" s="60">
        <f>SUM(F40:H40)</f>
        <v>406.20000000000005</v>
      </c>
      <c r="J40" s="60">
        <v>5.600000000000023</v>
      </c>
      <c r="K40" s="60">
        <v>0.3</v>
      </c>
      <c r="L40" s="60">
        <v>105.5</v>
      </c>
      <c r="M40" s="18">
        <f>SUM(J40:L40)</f>
        <v>111.40000000000002</v>
      </c>
      <c r="N40" s="60">
        <v>54.2</v>
      </c>
      <c r="O40" s="60">
        <v>0</v>
      </c>
      <c r="P40" s="60">
        <v>128.8</v>
      </c>
      <c r="Q40" s="18">
        <f>SUM(N40:P40)</f>
        <v>183</v>
      </c>
      <c r="R40" s="49"/>
    </row>
    <row r="41" spans="1:18" ht="12.75">
      <c r="A41" s="64" t="s">
        <v>49</v>
      </c>
      <c r="B41" s="65">
        <f aca="true" t="shared" si="12" ref="B41:G41">SUM(B33:B40)</f>
        <v>227</v>
      </c>
      <c r="C41" s="65">
        <f t="shared" si="12"/>
        <v>291.20000000000005</v>
      </c>
      <c r="D41" s="65">
        <f t="shared" si="12"/>
        <v>293.6</v>
      </c>
      <c r="E41" s="65">
        <f t="shared" si="12"/>
        <v>811.8000000000001</v>
      </c>
      <c r="F41" s="65">
        <f t="shared" si="12"/>
        <v>335.6</v>
      </c>
      <c r="G41" s="65">
        <f t="shared" si="12"/>
        <v>335.4</v>
      </c>
      <c r="H41" s="66">
        <f aca="true" t="shared" si="13" ref="H41:P41">SUM(H33:H40)</f>
        <v>288.9</v>
      </c>
      <c r="I41" s="66">
        <f t="shared" si="13"/>
        <v>959.9000000000001</v>
      </c>
      <c r="J41" s="66">
        <f t="shared" si="13"/>
        <v>369.6</v>
      </c>
      <c r="K41" s="66">
        <f>SUM(K33:K40)</f>
        <v>268.1</v>
      </c>
      <c r="L41" s="66">
        <f>SUM(L33:L40)</f>
        <v>346.5</v>
      </c>
      <c r="M41" s="66">
        <f t="shared" si="13"/>
        <v>984.1999999999999</v>
      </c>
      <c r="N41" s="66">
        <f>SUM(N33:N40)</f>
        <v>329.5</v>
      </c>
      <c r="O41" s="66">
        <f t="shared" si="13"/>
        <v>258</v>
      </c>
      <c r="P41" s="66">
        <f t="shared" si="13"/>
        <v>349</v>
      </c>
      <c r="Q41" s="66">
        <f>SUM(Q33:Q40)</f>
        <v>936.5000000000001</v>
      </c>
      <c r="R41" s="49"/>
    </row>
    <row r="42" spans="1:18" ht="12.75">
      <c r="A42" s="67" t="s">
        <v>97</v>
      </c>
      <c r="B42" s="68"/>
      <c r="C42" s="69"/>
      <c r="D42" s="69"/>
      <c r="E42" s="69"/>
      <c r="F42" s="58"/>
      <c r="G42" s="58"/>
      <c r="H42" s="58"/>
      <c r="I42" s="58"/>
      <c r="J42" s="69"/>
      <c r="K42" s="69"/>
      <c r="L42" s="70" t="s">
        <v>113</v>
      </c>
      <c r="M42" s="69"/>
      <c r="N42" s="69"/>
      <c r="O42" s="69"/>
      <c r="P42" s="69"/>
      <c r="Q42" s="69"/>
      <c r="R42" s="49"/>
    </row>
    <row r="43" spans="1:18" ht="12.75">
      <c r="A43" s="67" t="s">
        <v>50</v>
      </c>
      <c r="B43" s="59">
        <v>0</v>
      </c>
      <c r="C43" s="59">
        <v>0</v>
      </c>
      <c r="D43" s="59">
        <v>0</v>
      </c>
      <c r="E43" s="60">
        <f>SUM(B43:D43)</f>
        <v>0</v>
      </c>
      <c r="F43" s="60">
        <v>0</v>
      </c>
      <c r="G43" s="60">
        <v>0</v>
      </c>
      <c r="H43" s="60">
        <v>0</v>
      </c>
      <c r="I43" s="60">
        <f>SUM(F43:H43)</f>
        <v>0</v>
      </c>
      <c r="J43" s="60">
        <v>0</v>
      </c>
      <c r="K43" s="60">
        <v>0</v>
      </c>
      <c r="L43" s="71">
        <v>0</v>
      </c>
      <c r="M43" s="17">
        <f>SUM(J43:L43)</f>
        <v>0</v>
      </c>
      <c r="N43" s="60">
        <v>0</v>
      </c>
      <c r="O43" s="60">
        <v>0</v>
      </c>
      <c r="P43" s="60">
        <v>0</v>
      </c>
      <c r="Q43" s="17">
        <f>SUM(N43:P43)</f>
        <v>0</v>
      </c>
      <c r="R43" s="49"/>
    </row>
    <row r="44" spans="1:18" ht="12.75">
      <c r="A44" s="67" t="s">
        <v>41</v>
      </c>
      <c r="B44" s="59">
        <v>0</v>
      </c>
      <c r="C44" s="59">
        <v>0.4</v>
      </c>
      <c r="D44" s="59">
        <v>0.4</v>
      </c>
      <c r="E44" s="60">
        <f aca="true" t="shared" si="14" ref="E44:E51">SUM(B44:D44)</f>
        <v>0.8</v>
      </c>
      <c r="F44" s="60">
        <v>0.6</v>
      </c>
      <c r="G44" s="60">
        <v>0.6</v>
      </c>
      <c r="H44" s="60">
        <v>0.8</v>
      </c>
      <c r="I44" s="60">
        <f aca="true" t="shared" si="15" ref="I44:I51">SUM(F44:H44)</f>
        <v>2</v>
      </c>
      <c r="J44" s="60">
        <v>1</v>
      </c>
      <c r="K44" s="60">
        <v>0.7</v>
      </c>
      <c r="L44" s="60">
        <v>0.7</v>
      </c>
      <c r="M44" s="17">
        <f aca="true" t="shared" si="16" ref="M44:M51">SUM(J44:L44)</f>
        <v>2.4</v>
      </c>
      <c r="N44" s="60">
        <v>0.6</v>
      </c>
      <c r="O44" s="60">
        <v>0</v>
      </c>
      <c r="P44" s="60">
        <v>0</v>
      </c>
      <c r="Q44" s="17">
        <f aca="true" t="shared" si="17" ref="Q44:Q51">SUM(N44:P44)</f>
        <v>0.6</v>
      </c>
      <c r="R44" s="49"/>
    </row>
    <row r="45" spans="1:18" ht="12.75">
      <c r="A45" s="40" t="s">
        <v>42</v>
      </c>
      <c r="B45" s="59">
        <v>0.2</v>
      </c>
      <c r="C45" s="59">
        <v>0</v>
      </c>
      <c r="D45" s="59">
        <v>7.6</v>
      </c>
      <c r="E45" s="60">
        <f t="shared" si="14"/>
        <v>7.8</v>
      </c>
      <c r="F45" s="60"/>
      <c r="G45" s="60">
        <v>0.5</v>
      </c>
      <c r="H45" s="60">
        <v>0.5</v>
      </c>
      <c r="I45" s="60">
        <f t="shared" si="15"/>
        <v>1</v>
      </c>
      <c r="J45" s="60">
        <v>0</v>
      </c>
      <c r="K45" s="60">
        <v>0</v>
      </c>
      <c r="L45" s="60">
        <v>0</v>
      </c>
      <c r="M45" s="17">
        <f t="shared" si="16"/>
        <v>0</v>
      </c>
      <c r="N45" s="60">
        <v>0.080595</v>
      </c>
      <c r="O45" s="60">
        <v>0.1</v>
      </c>
      <c r="P45" s="60">
        <v>0.2</v>
      </c>
      <c r="Q45" s="17">
        <f t="shared" si="17"/>
        <v>0.380595</v>
      </c>
      <c r="R45" s="49"/>
    </row>
    <row r="46" spans="1:18" ht="12.75">
      <c r="A46" s="40" t="s">
        <v>51</v>
      </c>
      <c r="B46" s="59">
        <v>52.4</v>
      </c>
      <c r="C46" s="59">
        <v>33.6</v>
      </c>
      <c r="D46" s="59">
        <v>14.4</v>
      </c>
      <c r="E46" s="60">
        <f t="shared" si="14"/>
        <v>100.4</v>
      </c>
      <c r="F46" s="60">
        <v>14.7</v>
      </c>
      <c r="G46" s="60">
        <v>17.7</v>
      </c>
      <c r="H46" s="60">
        <v>25.3</v>
      </c>
      <c r="I46" s="60">
        <f t="shared" si="15"/>
        <v>57.7</v>
      </c>
      <c r="J46" s="60">
        <v>17</v>
      </c>
      <c r="K46" s="60">
        <v>11.2</v>
      </c>
      <c r="L46" s="60">
        <v>17.2</v>
      </c>
      <c r="M46" s="17">
        <f t="shared" si="16"/>
        <v>45.4</v>
      </c>
      <c r="N46" s="60">
        <v>25.1</v>
      </c>
      <c r="O46" s="60">
        <v>5.1</v>
      </c>
      <c r="P46" s="60">
        <v>8.1</v>
      </c>
      <c r="Q46" s="17">
        <f t="shared" si="17"/>
        <v>38.300000000000004</v>
      </c>
      <c r="R46" s="49"/>
    </row>
    <row r="47" spans="1:18" ht="12.75">
      <c r="A47" s="40" t="s">
        <v>43</v>
      </c>
      <c r="B47" s="59">
        <v>225.3</v>
      </c>
      <c r="C47" s="59">
        <v>208.7</v>
      </c>
      <c r="D47" s="59">
        <v>245.1</v>
      </c>
      <c r="E47" s="60">
        <f t="shared" si="14"/>
        <v>679.1</v>
      </c>
      <c r="F47" s="60">
        <v>322.7</v>
      </c>
      <c r="G47" s="60">
        <v>224.7</v>
      </c>
      <c r="H47" s="60">
        <v>247.6</v>
      </c>
      <c r="I47" s="60">
        <f t="shared" si="15"/>
        <v>795</v>
      </c>
      <c r="J47" s="60">
        <v>310.4</v>
      </c>
      <c r="K47" s="60">
        <v>161.5</v>
      </c>
      <c r="L47" s="60">
        <v>246.3</v>
      </c>
      <c r="M47" s="17">
        <f t="shared" si="16"/>
        <v>718.2</v>
      </c>
      <c r="N47" s="60">
        <v>307.5</v>
      </c>
      <c r="O47" s="60">
        <v>150.8</v>
      </c>
      <c r="P47" s="60">
        <v>142.4</v>
      </c>
      <c r="Q47" s="17">
        <f t="shared" si="17"/>
        <v>600.7</v>
      </c>
      <c r="R47" s="49"/>
    </row>
    <row r="48" spans="1:18" ht="12.75">
      <c r="A48" s="67" t="s">
        <v>52</v>
      </c>
      <c r="B48" s="59">
        <v>19.3</v>
      </c>
      <c r="C48" s="59">
        <v>36.2</v>
      </c>
      <c r="D48" s="59">
        <v>21.3</v>
      </c>
      <c r="E48" s="60">
        <f t="shared" si="14"/>
        <v>76.8</v>
      </c>
      <c r="F48" s="60">
        <v>24.8</v>
      </c>
      <c r="G48" s="60">
        <v>30</v>
      </c>
      <c r="H48" s="60">
        <v>33.6</v>
      </c>
      <c r="I48" s="60">
        <f t="shared" si="15"/>
        <v>88.4</v>
      </c>
      <c r="J48" s="60">
        <v>34.8</v>
      </c>
      <c r="K48" s="60">
        <v>52.8</v>
      </c>
      <c r="L48" s="60">
        <v>44.9</v>
      </c>
      <c r="M48" s="17">
        <f t="shared" si="16"/>
        <v>132.5</v>
      </c>
      <c r="N48" s="60">
        <v>39.8</v>
      </c>
      <c r="O48" s="60">
        <v>32.7</v>
      </c>
      <c r="P48" s="60">
        <v>0.4</v>
      </c>
      <c r="Q48" s="17">
        <f t="shared" si="17"/>
        <v>72.9</v>
      </c>
      <c r="R48" s="49"/>
    </row>
    <row r="49" spans="1:18" ht="12.75" customHeight="1">
      <c r="A49" s="40" t="s">
        <v>44</v>
      </c>
      <c r="B49" s="59">
        <v>0.482312</v>
      </c>
      <c r="C49" s="59">
        <v>0</v>
      </c>
      <c r="D49" s="59"/>
      <c r="E49" s="60">
        <f t="shared" si="14"/>
        <v>0.482312</v>
      </c>
      <c r="F49" s="60">
        <v>0</v>
      </c>
      <c r="G49" s="60">
        <v>3.5</v>
      </c>
      <c r="H49" s="60">
        <v>1.7</v>
      </c>
      <c r="I49" s="60">
        <f t="shared" si="15"/>
        <v>5.2</v>
      </c>
      <c r="J49" s="60">
        <v>0.9</v>
      </c>
      <c r="K49" s="60">
        <v>0.4</v>
      </c>
      <c r="L49" s="60">
        <v>0.4</v>
      </c>
      <c r="M49" s="17">
        <f t="shared" si="16"/>
        <v>1.7000000000000002</v>
      </c>
      <c r="N49" s="60">
        <v>0.5</v>
      </c>
      <c r="O49" s="60">
        <v>0.1</v>
      </c>
      <c r="P49" s="60">
        <v>0.5</v>
      </c>
      <c r="Q49" s="17">
        <f t="shared" si="17"/>
        <v>1.1</v>
      </c>
      <c r="R49" s="49"/>
    </row>
    <row r="50" spans="1:18" ht="12.75" customHeight="1">
      <c r="A50" s="40" t="s">
        <v>53</v>
      </c>
      <c r="B50" s="59">
        <v>182.7</v>
      </c>
      <c r="C50" s="59">
        <v>283.4</v>
      </c>
      <c r="D50" s="59">
        <v>478.3</v>
      </c>
      <c r="E50" s="60">
        <f t="shared" si="14"/>
        <v>944.4</v>
      </c>
      <c r="F50" s="60">
        <v>425.6</v>
      </c>
      <c r="G50" s="60">
        <v>518.7</v>
      </c>
      <c r="H50" s="60">
        <v>894.6</v>
      </c>
      <c r="I50" s="60">
        <f t="shared" si="15"/>
        <v>1838.9</v>
      </c>
      <c r="J50" s="60">
        <v>578.2</v>
      </c>
      <c r="K50" s="60">
        <v>692.6</v>
      </c>
      <c r="L50" s="60">
        <v>670.4</v>
      </c>
      <c r="M50" s="17">
        <f t="shared" si="16"/>
        <v>1941.2000000000003</v>
      </c>
      <c r="N50" s="60">
        <v>1005.8</v>
      </c>
      <c r="O50" s="60">
        <v>692.3</v>
      </c>
      <c r="P50" s="60">
        <v>500.5</v>
      </c>
      <c r="Q50" s="17">
        <f t="shared" si="17"/>
        <v>2198.6</v>
      </c>
      <c r="R50" s="49"/>
    </row>
    <row r="51" spans="1:18" ht="12.75" customHeight="1">
      <c r="A51" s="40" t="s">
        <v>54</v>
      </c>
      <c r="B51" s="59">
        <v>6578.4</v>
      </c>
      <c r="C51" s="59">
        <v>6855.2</v>
      </c>
      <c r="D51" s="59">
        <v>6727.2</v>
      </c>
      <c r="E51" s="60">
        <f t="shared" si="14"/>
        <v>20160.8</v>
      </c>
      <c r="F51" s="60">
        <v>6756.8</v>
      </c>
      <c r="G51" s="60">
        <v>7161.7</v>
      </c>
      <c r="H51" s="60">
        <v>7466.1</v>
      </c>
      <c r="I51" s="60">
        <f t="shared" si="15"/>
        <v>21384.6</v>
      </c>
      <c r="J51" s="60">
        <v>6842.5</v>
      </c>
      <c r="K51" s="60">
        <v>6913.9</v>
      </c>
      <c r="L51" s="60">
        <v>7626.5</v>
      </c>
      <c r="M51" s="17">
        <f t="shared" si="16"/>
        <v>21382.9</v>
      </c>
      <c r="N51" s="60">
        <v>6727.1</v>
      </c>
      <c r="O51" s="60">
        <v>6204</v>
      </c>
      <c r="P51" s="60">
        <v>7169.8</v>
      </c>
      <c r="Q51" s="17">
        <f t="shared" si="17"/>
        <v>20100.9</v>
      </c>
      <c r="R51" s="49"/>
    </row>
    <row r="52" spans="1:18" ht="12.75" customHeight="1">
      <c r="A52" s="64" t="s">
        <v>49</v>
      </c>
      <c r="B52" s="72">
        <f aca="true" t="shared" si="18" ref="B52:P52">SUM(B43:B51)</f>
        <v>7058.782311999999</v>
      </c>
      <c r="C52" s="72">
        <f t="shared" si="18"/>
        <v>7417.5</v>
      </c>
      <c r="D52" s="72">
        <f t="shared" si="18"/>
        <v>7494.3</v>
      </c>
      <c r="E52" s="73">
        <f t="shared" si="18"/>
        <v>21970.582312</v>
      </c>
      <c r="F52" s="73">
        <f t="shared" si="18"/>
        <v>7545.200000000001</v>
      </c>
      <c r="G52" s="73">
        <f t="shared" si="18"/>
        <v>7957.4</v>
      </c>
      <c r="H52" s="73">
        <f t="shared" si="18"/>
        <v>8670.2</v>
      </c>
      <c r="I52" s="73">
        <f t="shared" si="18"/>
        <v>24172.8</v>
      </c>
      <c r="J52" s="73">
        <f t="shared" si="18"/>
        <v>7784.8</v>
      </c>
      <c r="K52" s="73">
        <f t="shared" si="18"/>
        <v>7833.099999999999</v>
      </c>
      <c r="L52" s="73">
        <f t="shared" si="18"/>
        <v>8606.4</v>
      </c>
      <c r="M52" s="73">
        <f t="shared" si="18"/>
        <v>24224.300000000003</v>
      </c>
      <c r="N52" s="73">
        <f t="shared" si="18"/>
        <v>8106.480595000001</v>
      </c>
      <c r="O52" s="73">
        <f t="shared" si="18"/>
        <v>7085.1</v>
      </c>
      <c r="P52" s="73">
        <f t="shared" si="18"/>
        <v>7821.900000000001</v>
      </c>
      <c r="Q52" s="73">
        <f>SUM(Q43:Q51)</f>
        <v>23013.480595</v>
      </c>
      <c r="R52" s="49"/>
    </row>
    <row r="53" spans="1:18" ht="12.75" customHeight="1">
      <c r="A53" s="74" t="s">
        <v>95</v>
      </c>
      <c r="B53" s="63">
        <v>24.1</v>
      </c>
      <c r="C53" s="63">
        <v>6.1</v>
      </c>
      <c r="D53" s="63">
        <v>3.6</v>
      </c>
      <c r="E53" s="75">
        <f>SUM(B53:D53)</f>
        <v>33.800000000000004</v>
      </c>
      <c r="F53" s="75">
        <v>0</v>
      </c>
      <c r="G53" s="75">
        <v>1.8</v>
      </c>
      <c r="H53" s="75">
        <v>0.4</v>
      </c>
      <c r="I53" s="75">
        <f>SUM(F53:H53)</f>
        <v>2.2</v>
      </c>
      <c r="J53" s="75">
        <v>0.5</v>
      </c>
      <c r="K53" s="75">
        <v>1.5</v>
      </c>
      <c r="L53" s="75">
        <v>1.35</v>
      </c>
      <c r="M53" s="17">
        <f>SUM(J53:L53)</f>
        <v>3.35</v>
      </c>
      <c r="N53" s="75">
        <v>2.6</v>
      </c>
      <c r="O53" s="75">
        <v>2.2</v>
      </c>
      <c r="P53" s="75">
        <v>0.5</v>
      </c>
      <c r="Q53" s="17">
        <f>SUM(N53:P53)</f>
        <v>5.300000000000001</v>
      </c>
      <c r="R53" s="49"/>
    </row>
    <row r="54" spans="1:18" ht="12.75" customHeight="1">
      <c r="A54" s="40" t="s">
        <v>55</v>
      </c>
      <c r="B54" s="63">
        <v>530.4</v>
      </c>
      <c r="C54" s="63">
        <v>663.2</v>
      </c>
      <c r="D54" s="63">
        <v>790.8</v>
      </c>
      <c r="E54" s="75">
        <f>SUM(B54:D54)</f>
        <v>1984.3999999999999</v>
      </c>
      <c r="F54" s="75">
        <v>578.2</v>
      </c>
      <c r="G54" s="75">
        <v>606</v>
      </c>
      <c r="H54" s="75">
        <v>568.4</v>
      </c>
      <c r="I54" s="75">
        <f>SUM(F54:H54)</f>
        <v>1752.6</v>
      </c>
      <c r="J54" s="75">
        <v>638</v>
      </c>
      <c r="K54" s="75">
        <v>648.7</v>
      </c>
      <c r="L54" s="75">
        <v>560.8</v>
      </c>
      <c r="M54" s="17">
        <f>SUM(J54:L54)</f>
        <v>1847.5</v>
      </c>
      <c r="N54" s="75">
        <v>571.5</v>
      </c>
      <c r="O54" s="75">
        <v>494</v>
      </c>
      <c r="P54" s="75">
        <v>514.2</v>
      </c>
      <c r="Q54" s="17">
        <f>SUM(N54:P54)</f>
        <v>1579.7</v>
      </c>
      <c r="R54" s="49"/>
    </row>
    <row r="55" spans="1:18" ht="12.75" customHeight="1">
      <c r="A55" s="76" t="s">
        <v>56</v>
      </c>
      <c r="B55" s="63">
        <v>327.1</v>
      </c>
      <c r="C55" s="63">
        <v>321.7</v>
      </c>
      <c r="D55" s="63">
        <v>329.7</v>
      </c>
      <c r="E55" s="75">
        <f>SUM(B55:D55)</f>
        <v>978.5</v>
      </c>
      <c r="F55" s="75">
        <v>367.9</v>
      </c>
      <c r="G55" s="75">
        <v>331.6</v>
      </c>
      <c r="H55" s="75">
        <v>351.1</v>
      </c>
      <c r="I55" s="75">
        <f>SUM(F55:H55)</f>
        <v>1050.6</v>
      </c>
      <c r="J55" s="75">
        <v>392.6</v>
      </c>
      <c r="K55" s="75">
        <v>390.9</v>
      </c>
      <c r="L55" s="75">
        <v>385.1</v>
      </c>
      <c r="M55" s="17">
        <f>SUM(J55:L55)</f>
        <v>1168.6</v>
      </c>
      <c r="N55" s="75">
        <v>354.7</v>
      </c>
      <c r="O55" s="75">
        <v>349.9</v>
      </c>
      <c r="P55" s="75">
        <v>614.8</v>
      </c>
      <c r="Q55" s="17">
        <f>SUM(N55:P55)</f>
        <v>1319.3999999999999</v>
      </c>
      <c r="R55" s="49"/>
    </row>
    <row r="56" spans="1:18" ht="12.75" customHeight="1">
      <c r="A56" s="76" t="s">
        <v>59</v>
      </c>
      <c r="B56" s="63">
        <v>0</v>
      </c>
      <c r="C56" s="63">
        <v>0</v>
      </c>
      <c r="D56" s="63">
        <v>0</v>
      </c>
      <c r="E56" s="75">
        <f>SUM(B56:D56)</f>
        <v>0</v>
      </c>
      <c r="F56" s="29">
        <v>0</v>
      </c>
      <c r="G56" s="75">
        <v>0</v>
      </c>
      <c r="H56" s="75">
        <v>0</v>
      </c>
      <c r="I56" s="75">
        <f>SUM(F56:H56)</f>
        <v>0</v>
      </c>
      <c r="J56" s="75">
        <v>0</v>
      </c>
      <c r="K56" s="75">
        <v>0</v>
      </c>
      <c r="L56" s="75">
        <v>0</v>
      </c>
      <c r="M56" s="17">
        <f>SUM(J56:L56)</f>
        <v>0</v>
      </c>
      <c r="N56" s="75">
        <v>33.5</v>
      </c>
      <c r="O56" s="75">
        <v>6.7</v>
      </c>
      <c r="P56" s="75">
        <v>82.5</v>
      </c>
      <c r="Q56" s="17">
        <f>SUM(N56:P56)</f>
        <v>122.7</v>
      </c>
      <c r="R56" s="49"/>
    </row>
    <row r="57" spans="1:18" ht="12.75" customHeight="1">
      <c r="A57" s="40" t="s">
        <v>57</v>
      </c>
      <c r="B57" s="63">
        <v>957.5</v>
      </c>
      <c r="C57" s="63">
        <v>982.3</v>
      </c>
      <c r="D57" s="63">
        <v>960.9</v>
      </c>
      <c r="E57" s="75">
        <f>SUM(B57:D57)</f>
        <v>2900.7</v>
      </c>
      <c r="F57" s="75">
        <v>1889.5</v>
      </c>
      <c r="G57" s="75">
        <v>1088.4</v>
      </c>
      <c r="H57" s="75">
        <v>1014.3</v>
      </c>
      <c r="I57" s="75">
        <f>SUM(F57:H57)</f>
        <v>3992.2</v>
      </c>
      <c r="J57" s="75">
        <v>1047.1</v>
      </c>
      <c r="K57" s="75">
        <v>943.8</v>
      </c>
      <c r="L57" s="75">
        <v>1041.6</v>
      </c>
      <c r="M57" s="17">
        <f>SUM(J57:L57)</f>
        <v>3032.5</v>
      </c>
      <c r="N57" s="75">
        <v>1123.1</v>
      </c>
      <c r="O57" s="75">
        <v>1016.2</v>
      </c>
      <c r="P57" s="75">
        <v>1126.9</v>
      </c>
      <c r="Q57" s="17">
        <f>SUM(N57:P57)</f>
        <v>3266.2000000000003</v>
      </c>
      <c r="R57" s="49"/>
    </row>
    <row r="58" spans="1:18" ht="12.75" customHeight="1">
      <c r="A58" s="64" t="s">
        <v>49</v>
      </c>
      <c r="B58" s="77">
        <f aca="true" t="shared" si="19" ref="B58:P58">SUM(B53:B57)</f>
        <v>1839.1</v>
      </c>
      <c r="C58" s="77">
        <f t="shared" si="19"/>
        <v>1973.3</v>
      </c>
      <c r="D58" s="77">
        <f t="shared" si="19"/>
        <v>2085</v>
      </c>
      <c r="E58" s="78">
        <f t="shared" si="19"/>
        <v>5897.4</v>
      </c>
      <c r="F58" s="78">
        <f>SUM(F53:F57)</f>
        <v>2835.6</v>
      </c>
      <c r="G58" s="78">
        <f>SUM(G53:G57)</f>
        <v>2027.8000000000002</v>
      </c>
      <c r="H58" s="78">
        <f>SUM(H53:H57)</f>
        <v>1934.1999999999998</v>
      </c>
      <c r="I58" s="78">
        <f t="shared" si="19"/>
        <v>6797.599999999999</v>
      </c>
      <c r="J58" s="78">
        <f>SUM(J53:J57)</f>
        <v>2078.2</v>
      </c>
      <c r="K58" s="78">
        <f>SUM(K53:K57)</f>
        <v>1984.8999999999999</v>
      </c>
      <c r="L58" s="78">
        <f>SUM(L53:L57)</f>
        <v>1988.85</v>
      </c>
      <c r="M58" s="78">
        <f t="shared" si="19"/>
        <v>6051.95</v>
      </c>
      <c r="N58" s="78">
        <f t="shared" si="19"/>
        <v>2085.3999999999996</v>
      </c>
      <c r="O58" s="78">
        <f t="shared" si="19"/>
        <v>1869</v>
      </c>
      <c r="P58" s="78">
        <f t="shared" si="19"/>
        <v>2338.9</v>
      </c>
      <c r="Q58" s="78">
        <f>SUM(Q53:Q57)</f>
        <v>6293.299999999999</v>
      </c>
      <c r="R58" s="49"/>
    </row>
    <row r="59" spans="1:18" ht="12.75" customHeight="1">
      <c r="A59" s="40" t="s">
        <v>58</v>
      </c>
      <c r="B59" s="63">
        <v>2.9</v>
      </c>
      <c r="C59" s="63">
        <v>2.6</v>
      </c>
      <c r="D59" s="59">
        <v>1.8</v>
      </c>
      <c r="E59" s="75">
        <f>SUM(B59:D59)</f>
        <v>7.3</v>
      </c>
      <c r="F59" s="60">
        <v>1.9</v>
      </c>
      <c r="G59" s="60">
        <v>1.3</v>
      </c>
      <c r="H59" s="60">
        <v>1.2</v>
      </c>
      <c r="I59" s="75">
        <f>SUM(F59:H59)</f>
        <v>4.4</v>
      </c>
      <c r="J59" s="60">
        <v>124.5</v>
      </c>
      <c r="K59" s="60">
        <v>1.8</v>
      </c>
      <c r="L59" s="60">
        <v>1.6</v>
      </c>
      <c r="M59" s="17">
        <f>SUM(J59:L59)</f>
        <v>127.89999999999999</v>
      </c>
      <c r="N59" s="60">
        <v>3</v>
      </c>
      <c r="O59" s="60">
        <v>1.4</v>
      </c>
      <c r="P59" s="60">
        <v>0</v>
      </c>
      <c r="Q59" s="17">
        <f>SUM(N59:P59)</f>
        <v>4.4</v>
      </c>
      <c r="R59" s="49"/>
    </row>
    <row r="60" spans="1:18" ht="12.75" customHeight="1">
      <c r="A60" s="19" t="s">
        <v>114</v>
      </c>
      <c r="B60" s="66">
        <f>B41+B52+B58+B59</f>
        <v>9127.782312</v>
      </c>
      <c r="C60" s="66">
        <f>C41+C52+C58+C59</f>
        <v>9684.6</v>
      </c>
      <c r="D60" s="66">
        <f>D41+D52+D58+D59</f>
        <v>9874.7</v>
      </c>
      <c r="E60" s="73">
        <f aca="true" t="shared" si="20" ref="E60:P60">+E58+E52+E41+E59</f>
        <v>28687.082312</v>
      </c>
      <c r="F60" s="73">
        <f t="shared" si="20"/>
        <v>10718.300000000001</v>
      </c>
      <c r="G60" s="73">
        <f t="shared" si="20"/>
        <v>10321.9</v>
      </c>
      <c r="H60" s="73">
        <f t="shared" si="20"/>
        <v>10894.500000000002</v>
      </c>
      <c r="I60" s="73">
        <f t="shared" si="20"/>
        <v>31934.7</v>
      </c>
      <c r="J60" s="73">
        <f>+J58+J52+J41+J59</f>
        <v>10357.1</v>
      </c>
      <c r="K60" s="73">
        <f>+K58+K52+K41+K59</f>
        <v>10087.9</v>
      </c>
      <c r="L60" s="73">
        <f>+L58+L52+L41+L59</f>
        <v>10943.35</v>
      </c>
      <c r="M60" s="73">
        <f t="shared" si="20"/>
        <v>31388.350000000006</v>
      </c>
      <c r="N60" s="73">
        <f t="shared" si="20"/>
        <v>10524.380595</v>
      </c>
      <c r="O60" s="73">
        <f t="shared" si="20"/>
        <v>9213.5</v>
      </c>
      <c r="P60" s="73">
        <f t="shared" si="20"/>
        <v>10509.800000000001</v>
      </c>
      <c r="Q60" s="73">
        <f>+Q58+Q52+Q41+Q59</f>
        <v>30247.680595</v>
      </c>
      <c r="R60" s="49"/>
    </row>
    <row r="61" spans="1:17" ht="12.75" customHeight="1">
      <c r="A61" s="45" t="s">
        <v>104</v>
      </c>
      <c r="B61" s="79">
        <v>2112</v>
      </c>
      <c r="C61" s="79">
        <v>2112</v>
      </c>
      <c r="D61" s="17">
        <v>2153.8</v>
      </c>
      <c r="E61" s="17">
        <f>SUM(B61:D61)</f>
        <v>6377.8</v>
      </c>
      <c r="F61" s="17">
        <v>2153.8</v>
      </c>
      <c r="G61" s="17">
        <v>2153.8</v>
      </c>
      <c r="H61" s="17">
        <v>2153.8</v>
      </c>
      <c r="I61" s="17">
        <f>SUM(F61:H61)</f>
        <v>6461.400000000001</v>
      </c>
      <c r="J61" s="75">
        <v>2153.8</v>
      </c>
      <c r="K61" s="75">
        <v>2153.8</v>
      </c>
      <c r="L61" s="75">
        <v>2153.5</v>
      </c>
      <c r="M61" s="17">
        <f>SUM(J61:L61)</f>
        <v>6461.1</v>
      </c>
      <c r="N61" s="75">
        <v>2153.8</v>
      </c>
      <c r="O61" s="75">
        <v>2153.8</v>
      </c>
      <c r="P61" s="75">
        <v>2153.6</v>
      </c>
      <c r="Q61" s="17">
        <f>SUM(N61:P61)</f>
        <v>6461.200000000001</v>
      </c>
    </row>
    <row r="62" spans="1:17" ht="12.75" customHeight="1">
      <c r="A62" s="19" t="s">
        <v>115</v>
      </c>
      <c r="B62" s="65">
        <f>B60-B61</f>
        <v>7015.782311999999</v>
      </c>
      <c r="C62" s="65">
        <f>C60-C61</f>
        <v>7572.6</v>
      </c>
      <c r="D62" s="65">
        <f>D60-D61</f>
        <v>7720.900000000001</v>
      </c>
      <c r="E62" s="66">
        <f aca="true" t="shared" si="21" ref="E62:P62">+E60-E61</f>
        <v>22309.282312</v>
      </c>
      <c r="F62" s="66">
        <f t="shared" si="21"/>
        <v>8564.5</v>
      </c>
      <c r="G62" s="66">
        <f t="shared" si="21"/>
        <v>8168.099999999999</v>
      </c>
      <c r="H62" s="66">
        <f t="shared" si="21"/>
        <v>8740.7</v>
      </c>
      <c r="I62" s="66">
        <f t="shared" si="21"/>
        <v>25473.3</v>
      </c>
      <c r="J62" s="66">
        <f t="shared" si="21"/>
        <v>8203.3</v>
      </c>
      <c r="K62" s="66">
        <f t="shared" si="21"/>
        <v>7934.099999999999</v>
      </c>
      <c r="L62" s="66">
        <f t="shared" si="21"/>
        <v>8789.85</v>
      </c>
      <c r="M62" s="66">
        <f t="shared" si="21"/>
        <v>24927.250000000007</v>
      </c>
      <c r="N62" s="66">
        <f t="shared" si="21"/>
        <v>8370.580595</v>
      </c>
      <c r="O62" s="66">
        <f t="shared" si="21"/>
        <v>7059.7</v>
      </c>
      <c r="P62" s="66">
        <f t="shared" si="21"/>
        <v>8356.2</v>
      </c>
      <c r="Q62" s="66">
        <f>+Q60-Q61</f>
        <v>23786.480595</v>
      </c>
    </row>
    <row r="63" spans="1:17" ht="12.75">
      <c r="A63" s="76" t="s">
        <v>103</v>
      </c>
      <c r="B63" s="63">
        <v>0</v>
      </c>
      <c r="C63" s="75">
        <v>0</v>
      </c>
      <c r="D63" s="65">
        <v>0</v>
      </c>
      <c r="E63" s="75">
        <f>SUM(B63:D63)</f>
        <v>0</v>
      </c>
      <c r="F63" s="75">
        <v>0</v>
      </c>
      <c r="G63" s="66">
        <v>0</v>
      </c>
      <c r="H63" s="66">
        <v>0</v>
      </c>
      <c r="I63" s="75">
        <f>SUM(F63:H63)</f>
        <v>0</v>
      </c>
      <c r="J63" s="17">
        <v>0</v>
      </c>
      <c r="K63" s="17">
        <v>0</v>
      </c>
      <c r="L63" s="66">
        <v>0</v>
      </c>
      <c r="M63" s="17">
        <v>0</v>
      </c>
      <c r="N63" s="17">
        <v>0</v>
      </c>
      <c r="O63" s="17">
        <v>0</v>
      </c>
      <c r="P63" s="17">
        <v>0</v>
      </c>
      <c r="Q63" s="17">
        <f>SUM(N63:P64)</f>
        <v>23786.480595</v>
      </c>
    </row>
    <row r="64" spans="1:17" ht="12.75">
      <c r="A64" s="64" t="s">
        <v>5</v>
      </c>
      <c r="B64" s="65">
        <f>SUM(B62:B63)</f>
        <v>7015.782311999999</v>
      </c>
      <c r="C64" s="65">
        <f>SUM(C62:C63)</f>
        <v>7572.6</v>
      </c>
      <c r="D64" s="65">
        <f>SUM(D62:D63)</f>
        <v>7720.900000000001</v>
      </c>
      <c r="E64" s="66">
        <f aca="true" t="shared" si="22" ref="E64:P64">E62+E63</f>
        <v>22309.282312</v>
      </c>
      <c r="F64" s="66">
        <f t="shared" si="22"/>
        <v>8564.5</v>
      </c>
      <c r="G64" s="66">
        <f t="shared" si="22"/>
        <v>8168.099999999999</v>
      </c>
      <c r="H64" s="66">
        <f t="shared" si="22"/>
        <v>8740.7</v>
      </c>
      <c r="I64" s="66">
        <f t="shared" si="22"/>
        <v>25473.3</v>
      </c>
      <c r="J64" s="66">
        <f t="shared" si="22"/>
        <v>8203.3</v>
      </c>
      <c r="K64" s="66">
        <f t="shared" si="22"/>
        <v>7934.099999999999</v>
      </c>
      <c r="L64" s="66">
        <f t="shared" si="22"/>
        <v>8789.85</v>
      </c>
      <c r="M64" s="66">
        <f t="shared" si="22"/>
        <v>24927.250000000007</v>
      </c>
      <c r="N64" s="66">
        <f t="shared" si="22"/>
        <v>8370.580595</v>
      </c>
      <c r="O64" s="66">
        <f t="shared" si="22"/>
        <v>7059.7</v>
      </c>
      <c r="P64" s="66">
        <f t="shared" si="22"/>
        <v>8356.2</v>
      </c>
      <c r="Q64" s="66">
        <f>Q62+Q63</f>
        <v>47572.96119</v>
      </c>
    </row>
    <row r="65" ht="12.75" customHeight="1">
      <c r="A65" s="24" t="s">
        <v>116</v>
      </c>
    </row>
    <row r="66" ht="12.75" customHeight="1"/>
    <row r="67" ht="12.75" customHeight="1"/>
    <row r="68" spans="1:17" ht="12.75" customHeight="1">
      <c r="A68" s="1" t="s">
        <v>61</v>
      </c>
      <c r="M68" s="36"/>
      <c r="Q68" s="2" t="s">
        <v>117</v>
      </c>
    </row>
    <row r="69" spans="1:17" ht="12.75" customHeight="1">
      <c r="A69" s="37" t="s">
        <v>106</v>
      </c>
      <c r="B69" s="80" t="s">
        <v>9</v>
      </c>
      <c r="C69" s="81"/>
      <c r="D69" s="81"/>
      <c r="E69" s="82"/>
      <c r="F69" s="80" t="s">
        <v>82</v>
      </c>
      <c r="G69" s="81"/>
      <c r="H69" s="81"/>
      <c r="I69" s="82"/>
      <c r="J69" s="51" t="s">
        <v>86</v>
      </c>
      <c r="K69" s="52"/>
      <c r="L69" s="52"/>
      <c r="M69" s="53"/>
      <c r="N69" s="80" t="s">
        <v>111</v>
      </c>
      <c r="O69" s="81"/>
      <c r="P69" s="81"/>
      <c r="Q69" s="82"/>
    </row>
    <row r="70" spans="1:17" ht="12.75" customHeight="1">
      <c r="A70" s="37"/>
      <c r="B70" s="39" t="s">
        <v>6</v>
      </c>
      <c r="C70" s="39" t="s">
        <v>7</v>
      </c>
      <c r="D70" s="39" t="s">
        <v>8</v>
      </c>
      <c r="E70" s="39" t="s">
        <v>107</v>
      </c>
      <c r="F70" s="39" t="s">
        <v>79</v>
      </c>
      <c r="G70" s="39" t="s">
        <v>80</v>
      </c>
      <c r="H70" s="39" t="s">
        <v>81</v>
      </c>
      <c r="I70" s="39" t="s">
        <v>107</v>
      </c>
      <c r="J70" s="39" t="s">
        <v>83</v>
      </c>
      <c r="K70" s="39" t="s">
        <v>84</v>
      </c>
      <c r="L70" s="39" t="s">
        <v>85</v>
      </c>
      <c r="M70" s="39" t="s">
        <v>107</v>
      </c>
      <c r="N70" s="39" t="s">
        <v>108</v>
      </c>
      <c r="O70" s="39" t="s">
        <v>109</v>
      </c>
      <c r="P70" s="39" t="s">
        <v>110</v>
      </c>
      <c r="Q70" s="39" t="s">
        <v>107</v>
      </c>
    </row>
    <row r="71" spans="1:17" ht="12.75">
      <c r="A71" s="40" t="s">
        <v>62</v>
      </c>
      <c r="B71" s="83">
        <v>7861.9</v>
      </c>
      <c r="C71" s="83">
        <v>8223.1</v>
      </c>
      <c r="D71" s="83">
        <v>8112.8</v>
      </c>
      <c r="E71" s="83">
        <f>SUM(B71:D71)</f>
        <v>24197.8</v>
      </c>
      <c r="F71" s="83">
        <v>9171.2</v>
      </c>
      <c r="G71" s="83">
        <v>9411.6</v>
      </c>
      <c r="H71" s="83">
        <v>9016.3</v>
      </c>
      <c r="I71" s="83">
        <f>SUM(F71:H71)</f>
        <v>27599.100000000002</v>
      </c>
      <c r="J71" s="83">
        <v>10095.4</v>
      </c>
      <c r="K71" s="83">
        <v>8912.4</v>
      </c>
      <c r="L71" s="83">
        <v>9372.2</v>
      </c>
      <c r="M71" s="17">
        <f>SUM(J71:L71)</f>
        <v>28380</v>
      </c>
      <c r="N71" s="83">
        <v>8592.3</v>
      </c>
      <c r="O71" s="83">
        <v>9323.4</v>
      </c>
      <c r="P71" s="83">
        <v>9812.6</v>
      </c>
      <c r="Q71" s="17">
        <f>SUM(N71:P71)</f>
        <v>27728.299999999996</v>
      </c>
    </row>
    <row r="72" spans="1:17" ht="12.75">
      <c r="A72" s="43" t="s">
        <v>63</v>
      </c>
      <c r="B72" s="83">
        <v>189.9</v>
      </c>
      <c r="C72" s="83">
        <v>370.8</v>
      </c>
      <c r="D72" s="83">
        <v>249.7</v>
      </c>
      <c r="E72" s="83">
        <f>SUM(B72:D72)</f>
        <v>810.4000000000001</v>
      </c>
      <c r="F72" s="83">
        <v>912.1</v>
      </c>
      <c r="G72" s="83">
        <v>467.2</v>
      </c>
      <c r="H72" s="83">
        <v>296.2</v>
      </c>
      <c r="I72" s="83">
        <f>SUM(F72:H72)</f>
        <v>1675.5</v>
      </c>
      <c r="J72" s="83">
        <v>581.9</v>
      </c>
      <c r="K72" s="83">
        <v>281.6</v>
      </c>
      <c r="L72" s="83">
        <v>334</v>
      </c>
      <c r="M72" s="17">
        <f>SUM(J72:L72)</f>
        <v>1197.5</v>
      </c>
      <c r="N72" s="83">
        <v>388</v>
      </c>
      <c r="O72" s="83">
        <v>360.5</v>
      </c>
      <c r="P72" s="83">
        <v>507</v>
      </c>
      <c r="Q72" s="17">
        <f>SUM(N72:P72)</f>
        <v>1255.5</v>
      </c>
    </row>
    <row r="73" spans="1:17" ht="12.75">
      <c r="A73" s="43" t="s">
        <v>64</v>
      </c>
      <c r="B73" s="83">
        <v>9320.7</v>
      </c>
      <c r="C73" s="83">
        <v>8195.2</v>
      </c>
      <c r="D73" s="83">
        <v>7970.3</v>
      </c>
      <c r="E73" s="83">
        <f>SUM(B73:D73)</f>
        <v>25486.2</v>
      </c>
      <c r="F73" s="83">
        <v>7650.3</v>
      </c>
      <c r="G73" s="83">
        <v>8127.9</v>
      </c>
      <c r="H73" s="83">
        <v>8414.2</v>
      </c>
      <c r="I73" s="83">
        <f>SUM(F73:H73)</f>
        <v>24192.4</v>
      </c>
      <c r="J73" s="83">
        <v>7651.2</v>
      </c>
      <c r="K73" s="83">
        <v>6928.1</v>
      </c>
      <c r="L73" s="83">
        <v>8491.9</v>
      </c>
      <c r="M73" s="17">
        <f>SUM(J73:L73)</f>
        <v>23071.199999999997</v>
      </c>
      <c r="N73" s="83">
        <v>7534</v>
      </c>
      <c r="O73" s="83">
        <v>8458.3</v>
      </c>
      <c r="P73" s="83">
        <v>8320.8</v>
      </c>
      <c r="Q73" s="17">
        <f>SUM(N73:P73)</f>
        <v>24313.1</v>
      </c>
    </row>
    <row r="74" spans="1:17" ht="12.75">
      <c r="A74" s="64" t="s">
        <v>49</v>
      </c>
      <c r="B74" s="84">
        <f aca="true" t="shared" si="23" ref="B74:Q74">SUM(B71:B73)</f>
        <v>17372.5</v>
      </c>
      <c r="C74" s="84">
        <f t="shared" si="23"/>
        <v>16789.1</v>
      </c>
      <c r="D74" s="84">
        <f t="shared" si="23"/>
        <v>16332.8</v>
      </c>
      <c r="E74" s="84">
        <f t="shared" si="23"/>
        <v>50494.4</v>
      </c>
      <c r="F74" s="84">
        <f t="shared" si="23"/>
        <v>17733.600000000002</v>
      </c>
      <c r="G74" s="84">
        <f t="shared" si="23"/>
        <v>18006.7</v>
      </c>
      <c r="H74" s="84">
        <f t="shared" si="23"/>
        <v>17726.7</v>
      </c>
      <c r="I74" s="84">
        <f t="shared" si="23"/>
        <v>53467</v>
      </c>
      <c r="J74" s="84">
        <f t="shared" si="23"/>
        <v>18328.5</v>
      </c>
      <c r="K74" s="84">
        <f t="shared" si="23"/>
        <v>16122.1</v>
      </c>
      <c r="L74" s="84">
        <f t="shared" si="23"/>
        <v>18198.1</v>
      </c>
      <c r="M74" s="84">
        <f t="shared" si="23"/>
        <v>52648.7</v>
      </c>
      <c r="N74" s="84">
        <f t="shared" si="23"/>
        <v>16514.3</v>
      </c>
      <c r="O74" s="84">
        <f t="shared" si="23"/>
        <v>18142.199999999997</v>
      </c>
      <c r="P74" s="84">
        <f t="shared" si="23"/>
        <v>18640.4</v>
      </c>
      <c r="Q74" s="17">
        <f t="shared" si="23"/>
        <v>53296.899999999994</v>
      </c>
    </row>
    <row r="75" spans="1:17" ht="12.75">
      <c r="A75" s="61" t="s">
        <v>98</v>
      </c>
      <c r="B75" s="85">
        <v>13673.2</v>
      </c>
      <c r="C75" s="85">
        <v>13665.9</v>
      </c>
      <c r="D75" s="85">
        <v>14947.3</v>
      </c>
      <c r="E75" s="85">
        <f>SUM(B75:D75)</f>
        <v>42286.399999999994</v>
      </c>
      <c r="F75" s="85">
        <v>16431.8</v>
      </c>
      <c r="G75" s="85">
        <v>15003.6</v>
      </c>
      <c r="H75" s="85">
        <v>15663.8</v>
      </c>
      <c r="I75" s="83">
        <f>SUM(F75:H75)</f>
        <v>47099.2</v>
      </c>
      <c r="J75" s="83">
        <v>15541.8</v>
      </c>
      <c r="K75" s="83">
        <v>15330.5</v>
      </c>
      <c r="L75" s="83">
        <v>15877.5</v>
      </c>
      <c r="M75" s="17">
        <f>SUM(J75:L75)</f>
        <v>46749.8</v>
      </c>
      <c r="N75" s="83">
        <v>15300.9</v>
      </c>
      <c r="O75" s="83">
        <v>16640.9</v>
      </c>
      <c r="P75" s="83">
        <v>16667.3</v>
      </c>
      <c r="Q75" s="17">
        <f>SUM(N75:P75)</f>
        <v>48609.100000000006</v>
      </c>
    </row>
    <row r="76" spans="1:17" ht="12.75">
      <c r="A76" s="40" t="s">
        <v>99</v>
      </c>
      <c r="B76" s="85">
        <v>5350.1</v>
      </c>
      <c r="C76" s="85">
        <v>5091.6</v>
      </c>
      <c r="D76" s="85">
        <v>5024</v>
      </c>
      <c r="E76" s="85">
        <f>SUM(B76:D76)</f>
        <v>15465.7</v>
      </c>
      <c r="F76" s="85">
        <v>4958</v>
      </c>
      <c r="G76" s="85">
        <v>5418.1</v>
      </c>
      <c r="H76" s="85">
        <v>5277.6</v>
      </c>
      <c r="I76" s="83">
        <f>SUM(F76:H76)</f>
        <v>15653.7</v>
      </c>
      <c r="J76" s="83">
        <v>5312.4</v>
      </c>
      <c r="K76" s="83">
        <v>4851.1</v>
      </c>
      <c r="L76" s="83">
        <v>6483</v>
      </c>
      <c r="M76" s="17">
        <f>SUM(J76:L76)</f>
        <v>16646.5</v>
      </c>
      <c r="N76" s="83">
        <v>5700.9</v>
      </c>
      <c r="O76" s="83">
        <v>5900</v>
      </c>
      <c r="P76" s="83">
        <v>6152.9</v>
      </c>
      <c r="Q76" s="17">
        <f>SUM(N76:P76)</f>
        <v>17753.8</v>
      </c>
    </row>
    <row r="77" spans="1:17" ht="12.75">
      <c r="A77" s="40" t="s">
        <v>65</v>
      </c>
      <c r="B77" s="85">
        <v>4960.5</v>
      </c>
      <c r="C77" s="85">
        <v>4604</v>
      </c>
      <c r="D77" s="85">
        <v>4488.5</v>
      </c>
      <c r="E77" s="85">
        <f>SUM(B77:D77)</f>
        <v>14053</v>
      </c>
      <c r="F77" s="85">
        <v>4601.5</v>
      </c>
      <c r="G77" s="85">
        <v>5012</v>
      </c>
      <c r="H77" s="85">
        <v>5169.1</v>
      </c>
      <c r="I77" s="85">
        <f>SUM(F77:H77)</f>
        <v>14782.6</v>
      </c>
      <c r="J77" s="83">
        <v>4834.6</v>
      </c>
      <c r="K77" s="83">
        <v>3932.3</v>
      </c>
      <c r="L77" s="83">
        <v>4929.8</v>
      </c>
      <c r="M77" s="17">
        <f>SUM(J77:L77)</f>
        <v>13696.7</v>
      </c>
      <c r="N77" s="83">
        <v>4246.2</v>
      </c>
      <c r="O77" s="83">
        <v>4363.6</v>
      </c>
      <c r="P77" s="83">
        <v>4727.9</v>
      </c>
      <c r="Q77" s="17">
        <f>SUM(N77:P77)</f>
        <v>13337.699999999999</v>
      </c>
    </row>
    <row r="78" spans="1:17" ht="12.75">
      <c r="A78" s="42" t="s">
        <v>66</v>
      </c>
      <c r="B78" s="85">
        <v>12.3</v>
      </c>
      <c r="C78" s="85">
        <v>26.8</v>
      </c>
      <c r="D78" s="85">
        <v>16.1</v>
      </c>
      <c r="E78" s="85">
        <f>SUM(B78:D78)</f>
        <v>55.2</v>
      </c>
      <c r="F78" s="85">
        <v>43.6</v>
      </c>
      <c r="G78" s="85">
        <v>25.5</v>
      </c>
      <c r="H78" s="85">
        <v>38.7</v>
      </c>
      <c r="I78" s="83">
        <f>SUM(F78:H78)</f>
        <v>107.8</v>
      </c>
      <c r="J78" s="83">
        <v>129.9</v>
      </c>
      <c r="K78" s="83">
        <v>39.3</v>
      </c>
      <c r="L78" s="83">
        <v>18.4</v>
      </c>
      <c r="M78" s="17">
        <f>SUM(J78:L78)</f>
        <v>187.6</v>
      </c>
      <c r="N78" s="83">
        <v>19.3</v>
      </c>
      <c r="O78" s="83">
        <v>29.6</v>
      </c>
      <c r="P78" s="83">
        <v>76.6</v>
      </c>
      <c r="Q78" s="17">
        <f>SUM(N78:P78)</f>
        <v>125.5</v>
      </c>
    </row>
    <row r="79" spans="1:17" ht="12.75">
      <c r="A79" s="40" t="s">
        <v>67</v>
      </c>
      <c r="B79" s="83">
        <v>0</v>
      </c>
      <c r="C79" s="83">
        <v>0</v>
      </c>
      <c r="D79" s="83">
        <v>0</v>
      </c>
      <c r="E79" s="85">
        <f>SUM(B79:D79)</f>
        <v>0</v>
      </c>
      <c r="F79" s="85">
        <v>0</v>
      </c>
      <c r="G79" s="85">
        <v>0</v>
      </c>
      <c r="H79" s="85">
        <v>0</v>
      </c>
      <c r="I79" s="83">
        <f>SUM(F79:H79)</f>
        <v>0</v>
      </c>
      <c r="J79" s="83">
        <v>0</v>
      </c>
      <c r="K79" s="83">
        <v>0</v>
      </c>
      <c r="L79" s="83">
        <v>0</v>
      </c>
      <c r="M79" s="17">
        <f>SUM(J79:L79)</f>
        <v>0</v>
      </c>
      <c r="N79" s="83">
        <v>0</v>
      </c>
      <c r="O79" s="83">
        <v>0</v>
      </c>
      <c r="P79" s="83">
        <v>0</v>
      </c>
      <c r="Q79" s="17">
        <f>SUM(N79:P79)</f>
        <v>0</v>
      </c>
    </row>
    <row r="80" spans="1:17" ht="12.75">
      <c r="A80" s="64" t="s">
        <v>49</v>
      </c>
      <c r="B80" s="84">
        <f aca="true" t="shared" si="24" ref="B80:P80">SUM(B75:B79)</f>
        <v>23996.100000000002</v>
      </c>
      <c r="C80" s="84">
        <f t="shared" si="24"/>
        <v>23388.3</v>
      </c>
      <c r="D80" s="84">
        <f t="shared" si="24"/>
        <v>24475.899999999998</v>
      </c>
      <c r="E80" s="84">
        <f t="shared" si="24"/>
        <v>71860.29999999999</v>
      </c>
      <c r="F80" s="84">
        <f t="shared" si="24"/>
        <v>26034.899999999998</v>
      </c>
      <c r="G80" s="84">
        <f t="shared" si="24"/>
        <v>25459.2</v>
      </c>
      <c r="H80" s="84">
        <f t="shared" si="24"/>
        <v>26149.2</v>
      </c>
      <c r="I80" s="84">
        <f t="shared" si="24"/>
        <v>77643.3</v>
      </c>
      <c r="J80" s="84">
        <f t="shared" si="24"/>
        <v>25818.699999999997</v>
      </c>
      <c r="K80" s="84">
        <f t="shared" si="24"/>
        <v>24153.199999999997</v>
      </c>
      <c r="L80" s="84">
        <f t="shared" si="24"/>
        <v>27308.7</v>
      </c>
      <c r="M80" s="84">
        <f t="shared" si="24"/>
        <v>77280.6</v>
      </c>
      <c r="N80" s="84">
        <f t="shared" si="24"/>
        <v>25267.3</v>
      </c>
      <c r="O80" s="84">
        <f t="shared" si="24"/>
        <v>26934.1</v>
      </c>
      <c r="P80" s="84">
        <f t="shared" si="24"/>
        <v>27624.699999999997</v>
      </c>
      <c r="Q80" s="84">
        <f>SUM(Q75:Q79)</f>
        <v>79826.1</v>
      </c>
    </row>
    <row r="81" spans="1:17" ht="12.75" customHeight="1" hidden="1">
      <c r="A81" s="64" t="s">
        <v>68</v>
      </c>
      <c r="B81" s="58"/>
      <c r="C81" s="58"/>
      <c r="D81" s="58"/>
      <c r="E81" s="58"/>
      <c r="F81" s="58"/>
      <c r="G81" s="86"/>
      <c r="H81" s="58"/>
      <c r="I81" s="58"/>
      <c r="J81" s="58"/>
      <c r="K81" s="58"/>
      <c r="L81" s="58"/>
      <c r="M81" s="58"/>
      <c r="N81" s="58"/>
      <c r="O81" s="58"/>
      <c r="P81" s="58"/>
      <c r="Q81" s="58"/>
    </row>
    <row r="82" spans="1:17" ht="12.75" customHeight="1" hidden="1">
      <c r="A82" s="40" t="s">
        <v>69</v>
      </c>
      <c r="B82" s="83">
        <v>37</v>
      </c>
      <c r="C82" s="83">
        <v>20.9</v>
      </c>
      <c r="D82" s="83">
        <v>2.8</v>
      </c>
      <c r="E82" s="83">
        <f>SUM(B82:C82)</f>
        <v>57.9</v>
      </c>
      <c r="F82" s="83">
        <v>12.5</v>
      </c>
      <c r="G82" s="83">
        <v>20.4</v>
      </c>
      <c r="H82" s="83">
        <v>19.1</v>
      </c>
      <c r="I82" s="83">
        <f aca="true" t="shared" si="25" ref="I82:J89">SUM(F82:H82)</f>
        <v>52</v>
      </c>
      <c r="J82" s="83">
        <v>89.9</v>
      </c>
      <c r="K82" s="83">
        <v>42</v>
      </c>
      <c r="L82" s="83">
        <v>32.1</v>
      </c>
      <c r="M82" s="17">
        <f>SUM(J82:K82)</f>
        <v>131.9</v>
      </c>
      <c r="N82" s="83">
        <v>44.4</v>
      </c>
      <c r="O82" s="83">
        <v>12.8</v>
      </c>
      <c r="P82" s="83">
        <v>150.7</v>
      </c>
      <c r="Q82" s="17">
        <f>SUM(N82:O82)</f>
        <v>57.2</v>
      </c>
    </row>
    <row r="83" spans="1:17" ht="12.75" customHeight="1" hidden="1">
      <c r="A83" s="40" t="s">
        <v>70</v>
      </c>
      <c r="B83" s="83">
        <v>43.9</v>
      </c>
      <c r="C83" s="83">
        <v>48.4</v>
      </c>
      <c r="D83" s="83">
        <v>39.6</v>
      </c>
      <c r="E83" s="83">
        <f aca="true" t="shared" si="26" ref="E83:E89">SUM(B83:D83)</f>
        <v>131.9</v>
      </c>
      <c r="F83" s="83">
        <v>50.1</v>
      </c>
      <c r="G83" s="83">
        <v>65.4</v>
      </c>
      <c r="H83" s="83">
        <v>53.9</v>
      </c>
      <c r="I83" s="83">
        <f t="shared" si="25"/>
        <v>169.4</v>
      </c>
      <c r="J83" s="83">
        <v>55.2</v>
      </c>
      <c r="K83" s="83">
        <v>50.3</v>
      </c>
      <c r="L83" s="83">
        <v>62.6</v>
      </c>
      <c r="M83" s="17">
        <f aca="true" t="shared" si="27" ref="M83:M90">SUM(J83:L83)</f>
        <v>168.1</v>
      </c>
      <c r="N83" s="83">
        <v>46.3</v>
      </c>
      <c r="O83" s="83">
        <v>82.8</v>
      </c>
      <c r="P83" s="83">
        <v>48.7</v>
      </c>
      <c r="Q83" s="17">
        <f aca="true" t="shared" si="28" ref="Q83:Q88">SUM(N83:P83)</f>
        <v>177.8</v>
      </c>
    </row>
    <row r="84" spans="1:17" ht="12.75" customHeight="1" hidden="1">
      <c r="A84" s="40" t="s">
        <v>71</v>
      </c>
      <c r="B84" s="83">
        <v>0.1</v>
      </c>
      <c r="C84" s="83">
        <v>0.0618</v>
      </c>
      <c r="D84" s="83">
        <v>0</v>
      </c>
      <c r="E84" s="83">
        <f t="shared" si="26"/>
        <v>0.1618</v>
      </c>
      <c r="F84" s="83">
        <v>0</v>
      </c>
      <c r="G84" s="83">
        <v>0.1</v>
      </c>
      <c r="H84" s="83">
        <v>0.2</v>
      </c>
      <c r="I84" s="83">
        <f t="shared" si="25"/>
        <v>0.30000000000000004</v>
      </c>
      <c r="J84" s="83">
        <v>0</v>
      </c>
      <c r="K84" s="83">
        <v>0.05858</v>
      </c>
      <c r="L84" s="83">
        <v>0.3</v>
      </c>
      <c r="M84" s="17">
        <f t="shared" si="27"/>
        <v>0.35858</v>
      </c>
      <c r="N84" s="83">
        <v>0.1</v>
      </c>
      <c r="O84" s="83">
        <v>0.1</v>
      </c>
      <c r="P84" s="83">
        <v>0.1</v>
      </c>
      <c r="Q84" s="17">
        <f t="shared" si="28"/>
        <v>0.30000000000000004</v>
      </c>
    </row>
    <row r="85" spans="1:17" ht="12.75" customHeight="1" hidden="1">
      <c r="A85" s="40" t="s">
        <v>72</v>
      </c>
      <c r="B85" s="83">
        <v>0.2</v>
      </c>
      <c r="C85" s="83">
        <v>0.0754</v>
      </c>
      <c r="D85" s="83">
        <v>0.1</v>
      </c>
      <c r="E85" s="83">
        <f t="shared" si="26"/>
        <v>0.37539999999999996</v>
      </c>
      <c r="F85" s="83">
        <v>0.1</v>
      </c>
      <c r="G85" s="83">
        <v>0.1</v>
      </c>
      <c r="H85" s="83">
        <v>0.1</v>
      </c>
      <c r="I85" s="83">
        <f t="shared" si="25"/>
        <v>0.30000000000000004</v>
      </c>
      <c r="J85" s="83">
        <v>0.2</v>
      </c>
      <c r="K85" s="83">
        <v>0.1</v>
      </c>
      <c r="L85" s="83">
        <v>0.1</v>
      </c>
      <c r="M85" s="17">
        <f t="shared" si="27"/>
        <v>0.4</v>
      </c>
      <c r="N85" s="83">
        <v>0.1</v>
      </c>
      <c r="O85" s="83">
        <v>0.1</v>
      </c>
      <c r="P85" s="83">
        <v>0</v>
      </c>
      <c r="Q85" s="17">
        <f t="shared" si="28"/>
        <v>0.2</v>
      </c>
    </row>
    <row r="86" spans="1:17" ht="12.75" customHeight="1" hidden="1">
      <c r="A86" s="43" t="s">
        <v>73</v>
      </c>
      <c r="B86" s="83">
        <v>14.9</v>
      </c>
      <c r="C86" s="83">
        <v>11.3</v>
      </c>
      <c r="D86" s="83">
        <v>10.5</v>
      </c>
      <c r="E86" s="83">
        <f t="shared" si="26"/>
        <v>36.7</v>
      </c>
      <c r="F86" s="83">
        <v>7.2</v>
      </c>
      <c r="G86" s="83">
        <v>14.7</v>
      </c>
      <c r="H86" s="83">
        <v>20.7</v>
      </c>
      <c r="I86" s="83">
        <f t="shared" si="25"/>
        <v>42.599999999999994</v>
      </c>
      <c r="J86" s="83">
        <v>24.2</v>
      </c>
      <c r="K86" s="83">
        <v>22.7</v>
      </c>
      <c r="L86" s="83">
        <v>20.8</v>
      </c>
      <c r="M86" s="17">
        <f t="shared" si="27"/>
        <v>67.7</v>
      </c>
      <c r="N86" s="83">
        <v>15.1</v>
      </c>
      <c r="O86" s="83">
        <v>26.2</v>
      </c>
      <c r="P86" s="83">
        <v>24.1</v>
      </c>
      <c r="Q86" s="17">
        <f t="shared" si="28"/>
        <v>65.4</v>
      </c>
    </row>
    <row r="87" spans="1:17" ht="12.75" customHeight="1" hidden="1">
      <c r="A87" s="40" t="s">
        <v>74</v>
      </c>
      <c r="B87" s="83">
        <v>6</v>
      </c>
      <c r="C87" s="83">
        <v>2.7</v>
      </c>
      <c r="D87" s="83">
        <v>5.3</v>
      </c>
      <c r="E87" s="83">
        <f t="shared" si="26"/>
        <v>14</v>
      </c>
      <c r="F87" s="83">
        <v>5.4</v>
      </c>
      <c r="G87" s="83">
        <v>7.6</v>
      </c>
      <c r="H87" s="83">
        <v>34.7</v>
      </c>
      <c r="I87" s="83">
        <f t="shared" si="25"/>
        <v>47.7</v>
      </c>
      <c r="J87" s="83">
        <v>42.7</v>
      </c>
      <c r="K87" s="83">
        <v>22</v>
      </c>
      <c r="L87" s="83">
        <v>9.1</v>
      </c>
      <c r="M87" s="17">
        <f t="shared" si="27"/>
        <v>73.8</v>
      </c>
      <c r="N87" s="83">
        <v>6.4</v>
      </c>
      <c r="O87" s="83">
        <v>15.2</v>
      </c>
      <c r="P87" s="83">
        <v>0.5</v>
      </c>
      <c r="Q87" s="17">
        <f t="shared" si="28"/>
        <v>22.1</v>
      </c>
    </row>
    <row r="88" spans="1:17" ht="12.75" customHeight="1" hidden="1">
      <c r="A88" s="40" t="s">
        <v>59</v>
      </c>
      <c r="B88" s="83">
        <v>0</v>
      </c>
      <c r="C88" s="83">
        <v>0</v>
      </c>
      <c r="D88" s="83">
        <v>0</v>
      </c>
      <c r="E88" s="83">
        <v>0</v>
      </c>
      <c r="F88" s="83">
        <v>0</v>
      </c>
      <c r="G88" s="83">
        <v>0</v>
      </c>
      <c r="H88" s="83">
        <v>0</v>
      </c>
      <c r="I88" s="83">
        <f t="shared" si="25"/>
        <v>0</v>
      </c>
      <c r="J88" s="83">
        <f t="shared" si="25"/>
        <v>0</v>
      </c>
      <c r="K88" s="83">
        <v>78.2</v>
      </c>
      <c r="L88" s="83">
        <v>159.9</v>
      </c>
      <c r="M88" s="17">
        <f t="shared" si="27"/>
        <v>238.10000000000002</v>
      </c>
      <c r="N88" s="83">
        <v>195.5</v>
      </c>
      <c r="O88" s="83">
        <v>117</v>
      </c>
      <c r="P88" s="83">
        <v>172.5</v>
      </c>
      <c r="Q88" s="17">
        <f t="shared" si="28"/>
        <v>485</v>
      </c>
    </row>
    <row r="89" spans="1:17" ht="12.75" customHeight="1" hidden="1">
      <c r="A89" s="42" t="s">
        <v>75</v>
      </c>
      <c r="B89" s="83">
        <v>198.1</v>
      </c>
      <c r="C89" s="83">
        <v>92.6</v>
      </c>
      <c r="D89" s="83">
        <v>100</v>
      </c>
      <c r="E89" s="83">
        <f t="shared" si="26"/>
        <v>390.7</v>
      </c>
      <c r="F89" s="83">
        <v>136.2</v>
      </c>
      <c r="G89" s="83">
        <v>245.2</v>
      </c>
      <c r="H89" s="83">
        <v>84.4</v>
      </c>
      <c r="I89" s="83">
        <f t="shared" si="25"/>
        <v>465.79999999999995</v>
      </c>
      <c r="J89" s="83">
        <v>101.9</v>
      </c>
      <c r="K89" s="83">
        <v>77.5</v>
      </c>
      <c r="L89" s="83">
        <v>83.5</v>
      </c>
      <c r="M89" s="17">
        <f t="shared" si="27"/>
        <v>262.9</v>
      </c>
      <c r="N89" s="83">
        <v>97.3</v>
      </c>
      <c r="O89" s="83">
        <v>66.8</v>
      </c>
      <c r="P89" s="83">
        <v>70.5</v>
      </c>
      <c r="Q89" s="17">
        <f>SUM(N89:P89)</f>
        <v>234.6</v>
      </c>
    </row>
    <row r="90" spans="1:17" ht="12.75" customHeight="1" hidden="1">
      <c r="A90" s="61" t="s">
        <v>88</v>
      </c>
      <c r="B90" s="85">
        <v>0</v>
      </c>
      <c r="C90" s="83">
        <v>0</v>
      </c>
      <c r="D90" s="83">
        <v>0</v>
      </c>
      <c r="E90" s="83">
        <f>SUM(C90:D90)</f>
        <v>0</v>
      </c>
      <c r="F90" s="83">
        <v>0</v>
      </c>
      <c r="G90" s="83">
        <v>0</v>
      </c>
      <c r="H90" s="83">
        <v>0</v>
      </c>
      <c r="I90" s="85">
        <f>SUM(G90:H90)</f>
        <v>0</v>
      </c>
      <c r="J90" s="83">
        <v>0</v>
      </c>
      <c r="K90" s="83">
        <v>0</v>
      </c>
      <c r="L90" s="83"/>
      <c r="M90" s="17">
        <f t="shared" si="27"/>
        <v>0</v>
      </c>
      <c r="N90" s="83">
        <v>0</v>
      </c>
      <c r="O90" s="83">
        <v>0</v>
      </c>
      <c r="P90" s="83"/>
      <c r="Q90" s="17">
        <f>SUM(N90:P90)</f>
        <v>0</v>
      </c>
    </row>
    <row r="91" spans="1:17" ht="12.75" customHeight="1">
      <c r="A91" s="99" t="s">
        <v>119</v>
      </c>
      <c r="B91" s="87">
        <f aca="true" t="shared" si="29" ref="B91:Q91">SUM(B82:B90)</f>
        <v>300.2</v>
      </c>
      <c r="C91" s="87">
        <f t="shared" si="29"/>
        <v>176.03719999999998</v>
      </c>
      <c r="D91" s="87">
        <f t="shared" si="29"/>
        <v>158.3</v>
      </c>
      <c r="E91" s="87">
        <f>SUM(E82:E90)</f>
        <v>631.7372</v>
      </c>
      <c r="F91" s="87">
        <f t="shared" si="29"/>
        <v>211.5</v>
      </c>
      <c r="G91" s="87">
        <f t="shared" si="29"/>
        <v>353.5</v>
      </c>
      <c r="H91" s="87">
        <f t="shared" si="29"/>
        <v>213.1</v>
      </c>
      <c r="I91" s="87">
        <f t="shared" si="29"/>
        <v>778.0999999999999</v>
      </c>
      <c r="J91" s="87">
        <f t="shared" si="29"/>
        <v>314.1</v>
      </c>
      <c r="K91" s="87">
        <f t="shared" si="29"/>
        <v>292.85858</v>
      </c>
      <c r="L91" s="87">
        <f t="shared" si="29"/>
        <v>368.4</v>
      </c>
      <c r="M91" s="87">
        <f t="shared" si="29"/>
        <v>943.25858</v>
      </c>
      <c r="N91" s="87">
        <f t="shared" si="29"/>
        <v>405.2</v>
      </c>
      <c r="O91" s="87">
        <f t="shared" si="29"/>
        <v>321</v>
      </c>
      <c r="P91" s="87">
        <f t="shared" si="29"/>
        <v>467.09999999999997</v>
      </c>
      <c r="Q91" s="87">
        <f t="shared" si="29"/>
        <v>1042.6</v>
      </c>
    </row>
    <row r="92" spans="1:17" ht="12.75" customHeight="1">
      <c r="A92" s="19" t="s">
        <v>114</v>
      </c>
      <c r="B92" s="44">
        <f>B74+B80+B91</f>
        <v>41668.8</v>
      </c>
      <c r="C92" s="44">
        <f>C74+C80+C91</f>
        <v>40353.43719999999</v>
      </c>
      <c r="D92" s="44">
        <f>D74+D80+D91</f>
        <v>40967</v>
      </c>
      <c r="E92" s="44">
        <f>SUM(B92:D92)</f>
        <v>122989.2372</v>
      </c>
      <c r="F92" s="66">
        <f aca="true" t="shared" si="30" ref="F92:K92">F91+F80+F74</f>
        <v>43980</v>
      </c>
      <c r="G92" s="66">
        <f t="shared" si="30"/>
        <v>43819.4</v>
      </c>
      <c r="H92" s="66">
        <f t="shared" si="30"/>
        <v>44089</v>
      </c>
      <c r="I92" s="66">
        <f t="shared" si="30"/>
        <v>131888.40000000002</v>
      </c>
      <c r="J92" s="66">
        <f t="shared" si="30"/>
        <v>44461.299999999996</v>
      </c>
      <c r="K92" s="66">
        <f t="shared" si="30"/>
        <v>40568.158579999996</v>
      </c>
      <c r="L92" s="87">
        <v>45875.2</v>
      </c>
      <c r="M92" s="66">
        <f>SUM(J92:L92)</f>
        <v>130904.65857999999</v>
      </c>
      <c r="N92" s="66">
        <f>N91+N80+N74</f>
        <v>42186.8</v>
      </c>
      <c r="O92" s="66">
        <f>O91+O80+O74</f>
        <v>45397.299999999996</v>
      </c>
      <c r="P92" s="66">
        <f>P91+P80+P74</f>
        <v>46732.2</v>
      </c>
      <c r="Q92" s="66">
        <f>SUM(N92:P92)</f>
        <v>134316.3</v>
      </c>
    </row>
    <row r="93" spans="1:17" ht="12.75" customHeight="1">
      <c r="A93" s="45" t="s">
        <v>104</v>
      </c>
      <c r="B93" s="17">
        <v>136.9</v>
      </c>
      <c r="C93" s="17">
        <v>136.9</v>
      </c>
      <c r="D93" s="17">
        <v>136.9</v>
      </c>
      <c r="E93" s="17">
        <f>SUM(B93:D93)</f>
        <v>410.70000000000005</v>
      </c>
      <c r="F93" s="17">
        <v>136.9</v>
      </c>
      <c r="G93" s="88">
        <v>136.9</v>
      </c>
      <c r="H93" s="88">
        <v>136.9</v>
      </c>
      <c r="I93" s="17">
        <f>SUM(F93:G93)</f>
        <v>273.8</v>
      </c>
      <c r="J93" s="17">
        <v>136.9</v>
      </c>
      <c r="K93" s="17">
        <v>136.9</v>
      </c>
      <c r="L93" s="17">
        <v>136.9</v>
      </c>
      <c r="M93" s="17">
        <f>SUM(J93:L93)</f>
        <v>410.70000000000005</v>
      </c>
      <c r="N93" s="17">
        <v>136.9</v>
      </c>
      <c r="O93" s="17">
        <v>136.9</v>
      </c>
      <c r="P93" s="17">
        <v>136.9</v>
      </c>
      <c r="Q93" s="17">
        <f>SUM(N93:P93)</f>
        <v>410.70000000000005</v>
      </c>
    </row>
    <row r="94" spans="1:17" ht="12.75" customHeight="1">
      <c r="A94" s="19" t="s">
        <v>115</v>
      </c>
      <c r="B94" s="44">
        <f>B92-B93</f>
        <v>41531.9</v>
      </c>
      <c r="C94" s="44">
        <f>C92-C93</f>
        <v>40216.53719999999</v>
      </c>
      <c r="D94" s="44">
        <f>D92-D93</f>
        <v>40830.1</v>
      </c>
      <c r="E94" s="44">
        <f aca="true" t="shared" si="31" ref="E94:P94">+E92-E93</f>
        <v>122578.5372</v>
      </c>
      <c r="F94" s="44">
        <f t="shared" si="31"/>
        <v>43843.1</v>
      </c>
      <c r="G94" s="44">
        <f t="shared" si="31"/>
        <v>43682.5</v>
      </c>
      <c r="H94" s="44">
        <f t="shared" si="31"/>
        <v>43952.1</v>
      </c>
      <c r="I94" s="66">
        <f t="shared" si="31"/>
        <v>131614.60000000003</v>
      </c>
      <c r="J94" s="66">
        <f t="shared" si="31"/>
        <v>44324.399999999994</v>
      </c>
      <c r="K94" s="66">
        <f t="shared" si="31"/>
        <v>40431.258579999994</v>
      </c>
      <c r="L94" s="66">
        <f t="shared" si="31"/>
        <v>45738.299999999996</v>
      </c>
      <c r="M94" s="44">
        <f t="shared" si="31"/>
        <v>130493.95857999999</v>
      </c>
      <c r="N94" s="44">
        <f t="shared" si="31"/>
        <v>42049.9</v>
      </c>
      <c r="O94" s="44">
        <f t="shared" si="31"/>
        <v>45260.399999999994</v>
      </c>
      <c r="P94" s="44">
        <f t="shared" si="31"/>
        <v>46595.299999999996</v>
      </c>
      <c r="Q94" s="44">
        <f>+Q92-Q93</f>
        <v>133905.59999999998</v>
      </c>
    </row>
    <row r="95" spans="1:17" ht="12.75" customHeight="1">
      <c r="A95" s="40" t="s">
        <v>103</v>
      </c>
      <c r="B95" s="83">
        <v>0</v>
      </c>
      <c r="C95" s="83">
        <v>0</v>
      </c>
      <c r="D95" s="83">
        <v>0</v>
      </c>
      <c r="E95" s="83">
        <f>SUM(B95:D95)</f>
        <v>0</v>
      </c>
      <c r="F95" s="60">
        <v>0</v>
      </c>
      <c r="G95" s="17">
        <v>0</v>
      </c>
      <c r="H95" s="17">
        <v>0</v>
      </c>
      <c r="I95" s="60">
        <f>SUM(F95:H95)</f>
        <v>0</v>
      </c>
      <c r="J95" s="17">
        <v>0</v>
      </c>
      <c r="K95" s="17">
        <v>0</v>
      </c>
      <c r="L95" s="66">
        <v>0</v>
      </c>
      <c r="M95" s="17">
        <f>SUM(J95:L95)</f>
        <v>0</v>
      </c>
      <c r="N95" s="66">
        <v>0</v>
      </c>
      <c r="O95" s="66">
        <v>0</v>
      </c>
      <c r="P95" s="66">
        <v>0</v>
      </c>
      <c r="Q95" s="17">
        <f>SUM(N95:P95)</f>
        <v>0</v>
      </c>
    </row>
    <row r="96" spans="1:17" ht="12.75" customHeight="1">
      <c r="A96" s="64" t="s">
        <v>5</v>
      </c>
      <c r="B96" s="44">
        <f>B94+B95</f>
        <v>41531.9</v>
      </c>
      <c r="C96" s="44">
        <f>C94+C95</f>
        <v>40216.53719999999</v>
      </c>
      <c r="D96" s="44">
        <f>D94+D95</f>
        <v>40830.1</v>
      </c>
      <c r="E96" s="44">
        <f aca="true" t="shared" si="32" ref="E96:O96">E94+E95</f>
        <v>122578.5372</v>
      </c>
      <c r="F96" s="44">
        <f t="shared" si="32"/>
        <v>43843.1</v>
      </c>
      <c r="G96" s="44">
        <f t="shared" si="32"/>
        <v>43682.5</v>
      </c>
      <c r="H96" s="44">
        <f t="shared" si="32"/>
        <v>43952.1</v>
      </c>
      <c r="I96" s="66">
        <f t="shared" si="32"/>
        <v>131614.60000000003</v>
      </c>
      <c r="J96" s="66">
        <f t="shared" si="32"/>
        <v>44324.399999999994</v>
      </c>
      <c r="K96" s="66">
        <f t="shared" si="32"/>
        <v>40431.258579999994</v>
      </c>
      <c r="L96" s="66">
        <f t="shared" si="32"/>
        <v>45738.299999999996</v>
      </c>
      <c r="M96" s="44">
        <f t="shared" si="32"/>
        <v>130493.95857999999</v>
      </c>
      <c r="N96" s="44">
        <f t="shared" si="32"/>
        <v>42049.9</v>
      </c>
      <c r="O96" s="44">
        <f t="shared" si="32"/>
        <v>45260.399999999994</v>
      </c>
      <c r="P96" s="44">
        <f>P94+P95</f>
        <v>46595.299999999996</v>
      </c>
      <c r="Q96" s="44">
        <f>Q94+Q95</f>
        <v>133905.59999999998</v>
      </c>
    </row>
    <row r="97" ht="12.75" customHeight="1">
      <c r="A97" s="24" t="s">
        <v>116</v>
      </c>
    </row>
    <row r="98" ht="12.75" customHeight="1"/>
    <row r="99" ht="12.75" customHeight="1"/>
    <row r="100" spans="1:17" ht="12.75" customHeight="1">
      <c r="A100" s="1" t="s">
        <v>78</v>
      </c>
      <c r="M100" s="36"/>
      <c r="Q100" s="2" t="s">
        <v>117</v>
      </c>
    </row>
    <row r="101" spans="1:17" ht="12.75" customHeight="1">
      <c r="A101" s="37" t="s">
        <v>106</v>
      </c>
      <c r="B101" s="80" t="s">
        <v>9</v>
      </c>
      <c r="C101" s="81"/>
      <c r="D101" s="81"/>
      <c r="E101" s="82"/>
      <c r="F101" s="80" t="s">
        <v>82</v>
      </c>
      <c r="G101" s="81"/>
      <c r="H101" s="81"/>
      <c r="I101" s="82"/>
      <c r="J101" s="80" t="s">
        <v>86</v>
      </c>
      <c r="K101" s="81"/>
      <c r="L101" s="81"/>
      <c r="M101" s="82"/>
      <c r="N101" s="80" t="s">
        <v>111</v>
      </c>
      <c r="O101" s="81"/>
      <c r="P101" s="81"/>
      <c r="Q101" s="82"/>
    </row>
    <row r="102" spans="1:17" ht="12.75" customHeight="1">
      <c r="A102" s="37"/>
      <c r="B102" s="39" t="s">
        <v>6</v>
      </c>
      <c r="C102" s="39" t="s">
        <v>7</v>
      </c>
      <c r="D102" s="39" t="s">
        <v>8</v>
      </c>
      <c r="E102" s="39" t="s">
        <v>107</v>
      </c>
      <c r="F102" s="39" t="s">
        <v>79</v>
      </c>
      <c r="G102" s="39" t="s">
        <v>80</v>
      </c>
      <c r="H102" s="39" t="s">
        <v>81</v>
      </c>
      <c r="I102" s="39" t="s">
        <v>107</v>
      </c>
      <c r="J102" s="39" t="s">
        <v>83</v>
      </c>
      <c r="K102" s="39" t="s">
        <v>84</v>
      </c>
      <c r="L102" s="39" t="s">
        <v>85</v>
      </c>
      <c r="M102" s="39" t="s">
        <v>107</v>
      </c>
      <c r="N102" s="39" t="s">
        <v>108</v>
      </c>
      <c r="O102" s="39" t="s">
        <v>109</v>
      </c>
      <c r="P102" s="39" t="s">
        <v>110</v>
      </c>
      <c r="Q102" s="39" t="s">
        <v>107</v>
      </c>
    </row>
    <row r="103" spans="1:17" ht="12.75" customHeight="1">
      <c r="A103" s="40" t="s">
        <v>100</v>
      </c>
      <c r="B103" s="56"/>
      <c r="C103" s="56"/>
      <c r="D103" s="56"/>
      <c r="E103" s="56"/>
      <c r="F103" s="56"/>
      <c r="G103" s="58"/>
      <c r="H103" s="56"/>
      <c r="I103" s="56"/>
      <c r="J103" s="56"/>
      <c r="K103" s="56"/>
      <c r="L103" s="56"/>
      <c r="M103" s="56"/>
      <c r="N103" s="56"/>
      <c r="O103" s="56"/>
      <c r="P103" s="56"/>
      <c r="Q103" s="56"/>
    </row>
    <row r="104" spans="1:17" ht="12.75" customHeight="1">
      <c r="A104" s="40" t="s">
        <v>41</v>
      </c>
      <c r="B104" s="60">
        <v>3565.6</v>
      </c>
      <c r="C104" s="60">
        <v>3109.6</v>
      </c>
      <c r="D104" s="60">
        <v>4526.5</v>
      </c>
      <c r="E104" s="60">
        <f>SUM(B104:D104)</f>
        <v>11201.7</v>
      </c>
      <c r="F104" s="60">
        <v>3566.5</v>
      </c>
      <c r="G104" s="60">
        <v>3505</v>
      </c>
      <c r="H104" s="60">
        <v>4602.3</v>
      </c>
      <c r="I104" s="60">
        <f>SUM(F104:H104)</f>
        <v>11673.8</v>
      </c>
      <c r="J104" s="60">
        <v>3872.5</v>
      </c>
      <c r="K104" s="60">
        <v>3268.2</v>
      </c>
      <c r="L104" s="60">
        <v>3331.8</v>
      </c>
      <c r="M104" s="17">
        <f>SUM(J104:L104)</f>
        <v>10472.5</v>
      </c>
      <c r="N104" s="60">
        <v>4137.2</v>
      </c>
      <c r="O104" s="60">
        <v>2931.9</v>
      </c>
      <c r="P104" s="60">
        <v>3629.3</v>
      </c>
      <c r="Q104" s="17">
        <f>SUM(N104:P104)</f>
        <v>10698.400000000001</v>
      </c>
    </row>
    <row r="105" spans="1:17" ht="12.75" customHeight="1">
      <c r="A105" s="40" t="s">
        <v>42</v>
      </c>
      <c r="B105" s="60">
        <v>1957.3</v>
      </c>
      <c r="C105" s="60">
        <v>2121.5</v>
      </c>
      <c r="D105" s="60">
        <v>2505.7</v>
      </c>
      <c r="E105" s="60">
        <f>SUM(B105:D105)</f>
        <v>6584.5</v>
      </c>
      <c r="F105" s="60">
        <v>2185.6</v>
      </c>
      <c r="G105" s="60">
        <v>2184.5</v>
      </c>
      <c r="H105" s="60">
        <v>2214.1</v>
      </c>
      <c r="I105" s="60">
        <f>SUM(F105:H105)</f>
        <v>6584.200000000001</v>
      </c>
      <c r="J105" s="60">
        <v>2361.3</v>
      </c>
      <c r="K105" s="60">
        <v>2194.9</v>
      </c>
      <c r="L105" s="60">
        <v>2160.3</v>
      </c>
      <c r="M105" s="17">
        <f>SUM(J105:L105)</f>
        <v>6716.500000000001</v>
      </c>
      <c r="N105" s="60">
        <v>2105.9</v>
      </c>
      <c r="O105" s="60">
        <v>2340.1</v>
      </c>
      <c r="P105" s="60">
        <v>2010.1</v>
      </c>
      <c r="Q105" s="17">
        <f>SUM(N105:P105)</f>
        <v>6456.1</v>
      </c>
    </row>
    <row r="106" spans="1:17" ht="12.75" customHeight="1">
      <c r="A106" s="61" t="s">
        <v>43</v>
      </c>
      <c r="B106" s="60">
        <v>459</v>
      </c>
      <c r="C106" s="60">
        <v>363.4</v>
      </c>
      <c r="D106" s="60">
        <v>347.7</v>
      </c>
      <c r="E106" s="60">
        <f>SUM(B106:D106)</f>
        <v>1170.1</v>
      </c>
      <c r="F106" s="60">
        <v>484.5</v>
      </c>
      <c r="G106" s="60">
        <v>413.8</v>
      </c>
      <c r="H106" s="60">
        <v>370.3</v>
      </c>
      <c r="I106" s="60">
        <f>SUM(F106:H106)</f>
        <v>1268.6</v>
      </c>
      <c r="J106" s="60">
        <v>668.2</v>
      </c>
      <c r="K106" s="60">
        <v>369.8</v>
      </c>
      <c r="L106" s="60">
        <v>373.9</v>
      </c>
      <c r="M106" s="17">
        <f>SUM(J106:L106)</f>
        <v>1411.9</v>
      </c>
      <c r="N106" s="60">
        <v>521.6</v>
      </c>
      <c r="O106" s="60">
        <v>376.1</v>
      </c>
      <c r="P106" s="60">
        <v>350.4</v>
      </c>
      <c r="Q106" s="17">
        <f>SUM(N106:P106)</f>
        <v>1248.1</v>
      </c>
    </row>
    <row r="107" spans="1:17" ht="12.75" customHeight="1">
      <c r="A107" s="40" t="s">
        <v>45</v>
      </c>
      <c r="B107" s="60">
        <v>0</v>
      </c>
      <c r="C107" s="29">
        <v>0</v>
      </c>
      <c r="D107" s="17">
        <v>0</v>
      </c>
      <c r="E107" s="60">
        <f>SUM(B107:D107)</f>
        <v>0</v>
      </c>
      <c r="F107" s="60">
        <v>0</v>
      </c>
      <c r="G107" s="60">
        <v>0</v>
      </c>
      <c r="H107" s="60">
        <v>0</v>
      </c>
      <c r="I107" s="60">
        <f>SUM(F107:H107)</f>
        <v>0</v>
      </c>
      <c r="J107" s="60">
        <f>SUM(G107:I107)</f>
        <v>0</v>
      </c>
      <c r="K107" s="60">
        <f>SUM(H107:J107)</f>
        <v>0</v>
      </c>
      <c r="L107" s="60">
        <f>SUM(I107:K107)</f>
        <v>0</v>
      </c>
      <c r="M107" s="17">
        <f>SUM(J107:L107)</f>
        <v>0</v>
      </c>
      <c r="N107" s="17">
        <f>SUM(K107:M107)</f>
        <v>0</v>
      </c>
      <c r="O107" s="17">
        <f>SUM(L107:N107)</f>
        <v>0</v>
      </c>
      <c r="P107" s="17">
        <f>SUM(M107:O107)</f>
        <v>0</v>
      </c>
      <c r="Q107" s="17">
        <f>SUM(N107:P107)</f>
        <v>0</v>
      </c>
    </row>
    <row r="108" spans="1:17" ht="12.75" customHeight="1">
      <c r="A108" s="40" t="s">
        <v>54</v>
      </c>
      <c r="B108" s="60">
        <v>420.3</v>
      </c>
      <c r="C108" s="60">
        <v>322.4</v>
      </c>
      <c r="D108" s="60">
        <v>661.9</v>
      </c>
      <c r="E108" s="60">
        <f>SUM(B108:D108)</f>
        <v>1404.6</v>
      </c>
      <c r="F108" s="60">
        <v>558.1</v>
      </c>
      <c r="G108" s="60">
        <v>586.7</v>
      </c>
      <c r="H108" s="60">
        <v>543.5</v>
      </c>
      <c r="I108" s="60">
        <f>SUM(F108:H108)</f>
        <v>1688.3000000000002</v>
      </c>
      <c r="J108" s="60">
        <v>649.2</v>
      </c>
      <c r="K108" s="60">
        <v>546.5</v>
      </c>
      <c r="L108" s="60">
        <v>570.2</v>
      </c>
      <c r="M108" s="17">
        <f>SUM(J108:L108)</f>
        <v>1765.9</v>
      </c>
      <c r="N108" s="60">
        <v>241.5</v>
      </c>
      <c r="O108" s="60">
        <v>603.1</v>
      </c>
      <c r="P108" s="60">
        <v>380.9</v>
      </c>
      <c r="Q108" s="17">
        <f>SUM(N108:P108)</f>
        <v>1225.5</v>
      </c>
    </row>
    <row r="109" spans="1:17" ht="12.75" customHeight="1">
      <c r="A109" s="64" t="s">
        <v>49</v>
      </c>
      <c r="B109" s="66">
        <f aca="true" t="shared" si="33" ref="B109:Q109">SUM(B104:B108)</f>
        <v>6402.2</v>
      </c>
      <c r="C109" s="66">
        <f t="shared" si="33"/>
        <v>5916.9</v>
      </c>
      <c r="D109" s="66">
        <f t="shared" si="33"/>
        <v>8041.799999999999</v>
      </c>
      <c r="E109" s="66">
        <f t="shared" si="33"/>
        <v>20360.899999999998</v>
      </c>
      <c r="F109" s="66">
        <f t="shared" si="33"/>
        <v>6794.700000000001</v>
      </c>
      <c r="G109" s="66">
        <f t="shared" si="33"/>
        <v>6690</v>
      </c>
      <c r="H109" s="66">
        <f t="shared" si="33"/>
        <v>7730.2</v>
      </c>
      <c r="I109" s="66">
        <f t="shared" si="33"/>
        <v>21214.899999999998</v>
      </c>
      <c r="J109" s="66">
        <f t="shared" si="33"/>
        <v>7551.2</v>
      </c>
      <c r="K109" s="66">
        <f t="shared" si="33"/>
        <v>6379.400000000001</v>
      </c>
      <c r="L109" s="66">
        <f t="shared" si="33"/>
        <v>6436.2</v>
      </c>
      <c r="M109" s="66">
        <f t="shared" si="33"/>
        <v>20366.800000000003</v>
      </c>
      <c r="N109" s="66">
        <f t="shared" si="33"/>
        <v>7006.200000000001</v>
      </c>
      <c r="O109" s="66">
        <f t="shared" si="33"/>
        <v>6251.200000000001</v>
      </c>
      <c r="P109" s="66">
        <f t="shared" si="33"/>
        <v>6370.699999999999</v>
      </c>
      <c r="Q109" s="66">
        <f t="shared" si="33"/>
        <v>19628.1</v>
      </c>
    </row>
    <row r="110" spans="1:17" ht="12.75" customHeight="1">
      <c r="A110" s="67" t="s">
        <v>97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ht="12.75" customHeight="1">
      <c r="A111" s="67" t="s">
        <v>41</v>
      </c>
      <c r="B111" s="60">
        <v>2004.4</v>
      </c>
      <c r="C111" s="60">
        <v>1885.1</v>
      </c>
      <c r="D111" s="60">
        <v>2484.8</v>
      </c>
      <c r="E111" s="60">
        <f>SUM(B111:D111)</f>
        <v>6374.3</v>
      </c>
      <c r="F111" s="60">
        <v>2053.9</v>
      </c>
      <c r="G111" s="60">
        <v>2050.5</v>
      </c>
      <c r="H111" s="60">
        <v>2269.4</v>
      </c>
      <c r="I111" s="60">
        <f>SUM(F111:H111)</f>
        <v>6373.799999999999</v>
      </c>
      <c r="J111" s="60">
        <v>2739.4</v>
      </c>
      <c r="K111" s="60">
        <v>1690.1</v>
      </c>
      <c r="L111" s="60">
        <v>1853.9</v>
      </c>
      <c r="M111" s="17">
        <f>SUM(J111:L111)</f>
        <v>6283.4</v>
      </c>
      <c r="N111" s="60">
        <v>2010.3</v>
      </c>
      <c r="O111" s="60">
        <v>1984.3</v>
      </c>
      <c r="P111" s="60">
        <v>2107.1</v>
      </c>
      <c r="Q111" s="17">
        <f>SUM(N111:P111)</f>
        <v>6101.7</v>
      </c>
    </row>
    <row r="112" spans="1:17" ht="12.75" customHeight="1">
      <c r="A112" s="40" t="s">
        <v>42</v>
      </c>
      <c r="B112" s="75">
        <v>1070.1</v>
      </c>
      <c r="C112" s="75">
        <v>1058.8</v>
      </c>
      <c r="D112" s="75">
        <v>1225.3</v>
      </c>
      <c r="E112" s="60">
        <f>SUM(B112:D112)</f>
        <v>3354.2</v>
      </c>
      <c r="F112" s="60">
        <v>1215.6</v>
      </c>
      <c r="G112" s="60">
        <v>1155.1</v>
      </c>
      <c r="H112" s="60">
        <v>965.6</v>
      </c>
      <c r="I112" s="60">
        <f>SUM(F112:H112)</f>
        <v>3336.2999999999997</v>
      </c>
      <c r="J112" s="60">
        <v>663.7</v>
      </c>
      <c r="K112" s="60">
        <v>1106.9</v>
      </c>
      <c r="L112" s="60">
        <v>1193.8</v>
      </c>
      <c r="M112" s="17">
        <f>SUM(J112:L112)</f>
        <v>2964.4</v>
      </c>
      <c r="N112" s="60">
        <v>981.8</v>
      </c>
      <c r="O112" s="60">
        <v>1274.7</v>
      </c>
      <c r="P112" s="60">
        <v>1007.4</v>
      </c>
      <c r="Q112" s="17">
        <f>SUM(N112:P112)</f>
        <v>3263.9</v>
      </c>
    </row>
    <row r="113" spans="1:17" ht="12.75" customHeight="1">
      <c r="A113" s="40" t="s">
        <v>43</v>
      </c>
      <c r="B113" s="60">
        <v>78.5</v>
      </c>
      <c r="C113" s="60">
        <v>167</v>
      </c>
      <c r="D113" s="60">
        <v>69.6</v>
      </c>
      <c r="E113" s="60">
        <f>SUM(B113:D113)</f>
        <v>315.1</v>
      </c>
      <c r="F113" s="60">
        <v>225.1</v>
      </c>
      <c r="G113" s="60">
        <v>474.3</v>
      </c>
      <c r="H113" s="60">
        <v>46.9</v>
      </c>
      <c r="I113" s="60">
        <f>SUM(F113:H113)</f>
        <v>746.3</v>
      </c>
      <c r="J113" s="60">
        <v>399.7</v>
      </c>
      <c r="K113" s="60">
        <v>86.3</v>
      </c>
      <c r="L113" s="60">
        <v>103.1</v>
      </c>
      <c r="M113" s="17">
        <f>SUM(J113:L113)</f>
        <v>589.1</v>
      </c>
      <c r="N113" s="60">
        <v>482.8</v>
      </c>
      <c r="O113" s="60">
        <v>188.7</v>
      </c>
      <c r="P113" s="60">
        <v>0</v>
      </c>
      <c r="Q113" s="17">
        <f>SUM(N113:P113)</f>
        <v>671.5</v>
      </c>
    </row>
    <row r="114" spans="1:17" ht="12.75" customHeight="1">
      <c r="A114" s="40" t="s">
        <v>54</v>
      </c>
      <c r="B114" s="60">
        <v>5400.3</v>
      </c>
      <c r="C114" s="60">
        <v>6231.5</v>
      </c>
      <c r="D114" s="60">
        <v>6715.7</v>
      </c>
      <c r="E114" s="60">
        <f>SUM(B114:D114)</f>
        <v>18347.5</v>
      </c>
      <c r="F114" s="60">
        <v>4920.3</v>
      </c>
      <c r="G114" s="60">
        <v>7688.2</v>
      </c>
      <c r="H114" s="60">
        <v>5328</v>
      </c>
      <c r="I114" s="60">
        <f>SUM(F114:H114)</f>
        <v>17936.5</v>
      </c>
      <c r="J114" s="60">
        <v>4297.1</v>
      </c>
      <c r="K114" s="60">
        <v>6091</v>
      </c>
      <c r="L114" s="60">
        <v>5168.2</v>
      </c>
      <c r="M114" s="17">
        <f>SUM(J114:L114)</f>
        <v>15556.3</v>
      </c>
      <c r="N114" s="60">
        <v>4001.5</v>
      </c>
      <c r="O114" s="60">
        <v>5896.7</v>
      </c>
      <c r="P114" s="60">
        <v>6049.1</v>
      </c>
      <c r="Q114" s="17">
        <f>SUM(N114:P114)</f>
        <v>15947.300000000001</v>
      </c>
    </row>
    <row r="115" spans="1:17" ht="12.75" customHeight="1">
      <c r="A115" s="40" t="s">
        <v>112</v>
      </c>
      <c r="B115" s="60">
        <v>32.3</v>
      </c>
      <c r="C115" s="60">
        <v>41</v>
      </c>
      <c r="D115" s="60">
        <v>41.4</v>
      </c>
      <c r="E115" s="60">
        <f>SUM(B115:D115)</f>
        <v>114.69999999999999</v>
      </c>
      <c r="F115" s="60">
        <v>51.1</v>
      </c>
      <c r="G115" s="60">
        <v>60.6</v>
      </c>
      <c r="H115" s="60">
        <v>462.4</v>
      </c>
      <c r="I115" s="60">
        <f>SUM(F115:H115)</f>
        <v>574.1</v>
      </c>
      <c r="J115" s="60">
        <v>45.2</v>
      </c>
      <c r="K115" s="60">
        <v>37.5</v>
      </c>
      <c r="L115" s="60">
        <v>36.1</v>
      </c>
      <c r="M115" s="17">
        <f>SUM(J115:L115)</f>
        <v>118.80000000000001</v>
      </c>
      <c r="N115" s="60">
        <v>46</v>
      </c>
      <c r="O115" s="60">
        <v>40</v>
      </c>
      <c r="P115" s="60">
        <v>60.9</v>
      </c>
      <c r="Q115" s="17">
        <f>SUM(N115:P115)</f>
        <v>146.9</v>
      </c>
    </row>
    <row r="116" spans="1:17" ht="12.75" customHeight="1">
      <c r="A116" s="64" t="s">
        <v>49</v>
      </c>
      <c r="B116" s="73">
        <f>SUM(B111:B115)</f>
        <v>8585.599999999999</v>
      </c>
      <c r="C116" s="73">
        <f>SUM(C111:C115)</f>
        <v>9383.4</v>
      </c>
      <c r="D116" s="73">
        <f>SUM(D111:D115)</f>
        <v>10536.8</v>
      </c>
      <c r="E116" s="73">
        <f aca="true" t="shared" si="34" ref="E116:P116">SUM(E111:E115)</f>
        <v>28505.8</v>
      </c>
      <c r="F116" s="73">
        <f t="shared" si="34"/>
        <v>8466</v>
      </c>
      <c r="G116" s="73">
        <f t="shared" si="34"/>
        <v>11428.7</v>
      </c>
      <c r="H116" s="73">
        <f t="shared" si="34"/>
        <v>9072.3</v>
      </c>
      <c r="I116" s="73">
        <f t="shared" si="34"/>
        <v>28966.999999999996</v>
      </c>
      <c r="J116" s="73">
        <f t="shared" si="34"/>
        <v>8145.1</v>
      </c>
      <c r="K116" s="73">
        <f t="shared" si="34"/>
        <v>9011.8</v>
      </c>
      <c r="L116" s="73">
        <f t="shared" si="34"/>
        <v>8355.1</v>
      </c>
      <c r="M116" s="73">
        <f t="shared" si="34"/>
        <v>25511.999999999996</v>
      </c>
      <c r="N116" s="73">
        <f t="shared" si="34"/>
        <v>7522.4</v>
      </c>
      <c r="O116" s="73">
        <f t="shared" si="34"/>
        <v>9384.4</v>
      </c>
      <c r="P116" s="73">
        <f t="shared" si="34"/>
        <v>9224.5</v>
      </c>
      <c r="Q116" s="73">
        <f>SUM(Q111:Q115)</f>
        <v>26131.300000000003</v>
      </c>
    </row>
    <row r="117" spans="1:17" ht="12.75" customHeight="1">
      <c r="A117" s="89" t="s">
        <v>76</v>
      </c>
      <c r="B117" s="60">
        <v>1084.8</v>
      </c>
      <c r="C117" s="60">
        <v>378.9</v>
      </c>
      <c r="D117" s="60">
        <v>8928</v>
      </c>
      <c r="E117" s="60">
        <f aca="true" t="shared" si="35" ref="E117:E122">SUM(B117:D117)</f>
        <v>10391.7</v>
      </c>
      <c r="F117" s="60">
        <v>134.4</v>
      </c>
      <c r="G117" s="60">
        <v>378.1</v>
      </c>
      <c r="H117" s="60">
        <v>10073</v>
      </c>
      <c r="I117" s="60">
        <f aca="true" t="shared" si="36" ref="I117:I122">SUM(F117:H117)</f>
        <v>10585.5</v>
      </c>
      <c r="J117" s="60">
        <v>989.5</v>
      </c>
      <c r="K117" s="60">
        <v>336.6</v>
      </c>
      <c r="L117" s="60">
        <v>9747.1</v>
      </c>
      <c r="M117" s="17">
        <f aca="true" t="shared" si="37" ref="M117:M122">SUM(J117:L117)</f>
        <v>11073.2</v>
      </c>
      <c r="N117" s="60">
        <v>2166.3</v>
      </c>
      <c r="O117" s="60">
        <v>321.7</v>
      </c>
      <c r="P117" s="60">
        <v>12362.5</v>
      </c>
      <c r="Q117" s="17">
        <f aca="true" t="shared" si="38" ref="Q117:Q122">SUM(N117:P117)</f>
        <v>14850.5</v>
      </c>
    </row>
    <row r="118" spans="1:17" ht="12.75" customHeight="1">
      <c r="A118" s="40" t="s">
        <v>77</v>
      </c>
      <c r="B118" s="60">
        <v>3520.8</v>
      </c>
      <c r="C118" s="60">
        <v>2999.5</v>
      </c>
      <c r="D118" s="60">
        <v>2701.2</v>
      </c>
      <c r="E118" s="60">
        <f t="shared" si="35"/>
        <v>9221.5</v>
      </c>
      <c r="F118" s="60">
        <v>2891.5</v>
      </c>
      <c r="G118" s="60">
        <v>3192.1</v>
      </c>
      <c r="H118" s="60">
        <v>3525.3</v>
      </c>
      <c r="I118" s="60">
        <f t="shared" si="36"/>
        <v>9608.900000000001</v>
      </c>
      <c r="J118" s="60">
        <v>2735.2</v>
      </c>
      <c r="K118" s="60">
        <v>3192.4</v>
      </c>
      <c r="L118" s="60">
        <v>3324.7</v>
      </c>
      <c r="M118" s="17">
        <f t="shared" si="37"/>
        <v>9252.3</v>
      </c>
      <c r="N118" s="60">
        <v>3298.9</v>
      </c>
      <c r="O118" s="60">
        <v>3277.2</v>
      </c>
      <c r="P118" s="60">
        <v>3550.1</v>
      </c>
      <c r="Q118" s="17">
        <f t="shared" si="38"/>
        <v>10126.2</v>
      </c>
    </row>
    <row r="119" spans="1:17" ht="12.75" customHeight="1">
      <c r="A119" s="76" t="s">
        <v>94</v>
      </c>
      <c r="B119" s="60">
        <v>1262.5</v>
      </c>
      <c r="C119" s="60">
        <v>934.3</v>
      </c>
      <c r="D119" s="60">
        <v>867.9</v>
      </c>
      <c r="E119" s="60">
        <f t="shared" si="35"/>
        <v>3064.7000000000003</v>
      </c>
      <c r="F119" s="60">
        <v>842.1</v>
      </c>
      <c r="G119" s="60">
        <v>1059.4</v>
      </c>
      <c r="H119" s="60">
        <v>1025.3</v>
      </c>
      <c r="I119" s="60">
        <f t="shared" si="36"/>
        <v>2926.8</v>
      </c>
      <c r="J119" s="60">
        <v>661</v>
      </c>
      <c r="K119" s="60">
        <v>826.1</v>
      </c>
      <c r="L119" s="60">
        <v>1044</v>
      </c>
      <c r="M119" s="17">
        <f t="shared" si="37"/>
        <v>2531.1</v>
      </c>
      <c r="N119" s="60">
        <v>1004.5</v>
      </c>
      <c r="O119" s="60">
        <v>1150.9</v>
      </c>
      <c r="P119" s="60">
        <v>971.9</v>
      </c>
      <c r="Q119" s="17">
        <f t="shared" si="38"/>
        <v>3127.3</v>
      </c>
    </row>
    <row r="120" spans="1:17" ht="12.75">
      <c r="A120" s="40" t="s">
        <v>19</v>
      </c>
      <c r="B120" s="60">
        <v>31.8</v>
      </c>
      <c r="C120" s="60">
        <v>20</v>
      </c>
      <c r="D120" s="60">
        <v>21.2</v>
      </c>
      <c r="E120" s="60">
        <f t="shared" si="35"/>
        <v>73</v>
      </c>
      <c r="F120" s="60">
        <v>16.2</v>
      </c>
      <c r="G120" s="60">
        <v>21.1</v>
      </c>
      <c r="H120" s="60">
        <v>15.9</v>
      </c>
      <c r="I120" s="60">
        <f t="shared" si="36"/>
        <v>53.199999999999996</v>
      </c>
      <c r="J120" s="60">
        <v>15.9</v>
      </c>
      <c r="K120" s="60">
        <v>15.9</v>
      </c>
      <c r="L120" s="60">
        <v>15.9</v>
      </c>
      <c r="M120" s="17">
        <f t="shared" si="37"/>
        <v>47.7</v>
      </c>
      <c r="N120" s="60">
        <v>15.8</v>
      </c>
      <c r="O120" s="60">
        <v>16.1</v>
      </c>
      <c r="P120" s="60">
        <v>16</v>
      </c>
      <c r="Q120" s="17">
        <f t="shared" si="38"/>
        <v>47.900000000000006</v>
      </c>
    </row>
    <row r="121" spans="1:17" ht="12.75">
      <c r="A121" s="40" t="s">
        <v>18</v>
      </c>
      <c r="B121" s="60">
        <v>194.6</v>
      </c>
      <c r="C121" s="60">
        <v>210.1</v>
      </c>
      <c r="D121" s="60">
        <v>189.8</v>
      </c>
      <c r="E121" s="60">
        <f t="shared" si="35"/>
        <v>594.5</v>
      </c>
      <c r="F121" s="60">
        <v>691.9</v>
      </c>
      <c r="G121" s="60">
        <v>422.8</v>
      </c>
      <c r="H121" s="60">
        <v>136.7</v>
      </c>
      <c r="I121" s="60">
        <f t="shared" si="36"/>
        <v>1251.4</v>
      </c>
      <c r="J121" s="60">
        <v>163.6</v>
      </c>
      <c r="K121" s="60">
        <v>176</v>
      </c>
      <c r="L121" s="60">
        <v>299.9</v>
      </c>
      <c r="M121" s="17">
        <f t="shared" si="37"/>
        <v>639.5</v>
      </c>
      <c r="N121" s="60">
        <v>238.6</v>
      </c>
      <c r="O121" s="60">
        <v>167.7</v>
      </c>
      <c r="P121" s="60">
        <v>261.1</v>
      </c>
      <c r="Q121" s="17">
        <f t="shared" si="38"/>
        <v>667.4</v>
      </c>
    </row>
    <row r="122" spans="1:17" ht="12.75">
      <c r="A122" s="40" t="s">
        <v>105</v>
      </c>
      <c r="B122" s="60">
        <v>674.9</v>
      </c>
      <c r="C122" s="60">
        <v>2369.1</v>
      </c>
      <c r="D122" s="60">
        <v>1713.4</v>
      </c>
      <c r="E122" s="60">
        <f t="shared" si="35"/>
        <v>4757.4</v>
      </c>
      <c r="F122" s="60">
        <v>1220</v>
      </c>
      <c r="G122" s="60">
        <v>1094.3</v>
      </c>
      <c r="H122" s="60">
        <v>3110.1</v>
      </c>
      <c r="I122" s="60">
        <f t="shared" si="36"/>
        <v>5424.4</v>
      </c>
      <c r="J122" s="60">
        <v>1664</v>
      </c>
      <c r="K122" s="60">
        <v>2507.3</v>
      </c>
      <c r="L122" s="60">
        <v>1215.6</v>
      </c>
      <c r="M122" s="17">
        <f t="shared" si="37"/>
        <v>5386.9</v>
      </c>
      <c r="N122" s="60">
        <v>3424</v>
      </c>
      <c r="O122" s="60">
        <v>1203.9</v>
      </c>
      <c r="P122" s="60">
        <v>930.5000000000015</v>
      </c>
      <c r="Q122" s="17">
        <f t="shared" si="38"/>
        <v>5558.4000000000015</v>
      </c>
    </row>
    <row r="123" spans="1:17" ht="12.75">
      <c r="A123" s="64" t="s">
        <v>49</v>
      </c>
      <c r="B123" s="78">
        <f>SUM(B117:B122)</f>
        <v>6769.400000000001</v>
      </c>
      <c r="C123" s="78">
        <f>SUM(C117:C122)</f>
        <v>6911.9</v>
      </c>
      <c r="D123" s="78">
        <f>SUM(D117:D122)</f>
        <v>14421.5</v>
      </c>
      <c r="E123" s="78">
        <f aca="true" t="shared" si="39" ref="E123:P123">SUM(E117:E122)</f>
        <v>28102.800000000003</v>
      </c>
      <c r="F123" s="78">
        <f t="shared" si="39"/>
        <v>5796.099999999999</v>
      </c>
      <c r="G123" s="78">
        <f t="shared" si="39"/>
        <v>6167.800000000001</v>
      </c>
      <c r="H123" s="78">
        <f t="shared" si="39"/>
        <v>17886.3</v>
      </c>
      <c r="I123" s="78">
        <f t="shared" si="39"/>
        <v>29850.200000000004</v>
      </c>
      <c r="J123" s="78">
        <f t="shared" si="39"/>
        <v>6229.2</v>
      </c>
      <c r="K123" s="78">
        <f t="shared" si="39"/>
        <v>7054.3</v>
      </c>
      <c r="L123" s="78">
        <f t="shared" si="39"/>
        <v>15647.199999999999</v>
      </c>
      <c r="M123" s="78">
        <f t="shared" si="39"/>
        <v>28930.699999999997</v>
      </c>
      <c r="N123" s="78">
        <f t="shared" si="39"/>
        <v>10148.100000000002</v>
      </c>
      <c r="O123" s="78">
        <f t="shared" si="39"/>
        <v>6137.5</v>
      </c>
      <c r="P123" s="78">
        <f t="shared" si="39"/>
        <v>18092.1</v>
      </c>
      <c r="Q123" s="78">
        <f>SUM(Q117:Q122)</f>
        <v>34377.700000000004</v>
      </c>
    </row>
    <row r="124" spans="1:17" ht="12.75">
      <c r="A124" s="19" t="s">
        <v>114</v>
      </c>
      <c r="B124" s="73">
        <f>B109+B116+B123</f>
        <v>21757.2</v>
      </c>
      <c r="C124" s="73">
        <f>C109+C116+C123</f>
        <v>22212.199999999997</v>
      </c>
      <c r="D124" s="73">
        <f>D109+D116+D123</f>
        <v>33000.1</v>
      </c>
      <c r="E124" s="73">
        <f aca="true" t="shared" si="40" ref="E124:P124">E123+E116+E109</f>
        <v>76969.5</v>
      </c>
      <c r="F124" s="73">
        <f t="shared" si="40"/>
        <v>21056.8</v>
      </c>
      <c r="G124" s="73">
        <f t="shared" si="40"/>
        <v>24286.5</v>
      </c>
      <c r="H124" s="73">
        <f t="shared" si="40"/>
        <v>34688.799999999996</v>
      </c>
      <c r="I124" s="73">
        <f t="shared" si="40"/>
        <v>80032.09999999999</v>
      </c>
      <c r="J124" s="73">
        <f t="shared" si="40"/>
        <v>21925.5</v>
      </c>
      <c r="K124" s="73">
        <f t="shared" si="40"/>
        <v>22445.5</v>
      </c>
      <c r="L124" s="73">
        <f t="shared" si="40"/>
        <v>30438.5</v>
      </c>
      <c r="M124" s="73">
        <f t="shared" si="40"/>
        <v>74809.5</v>
      </c>
      <c r="N124" s="73">
        <f t="shared" si="40"/>
        <v>24676.7</v>
      </c>
      <c r="O124" s="73">
        <f t="shared" si="40"/>
        <v>21773.1</v>
      </c>
      <c r="P124" s="73">
        <f t="shared" si="40"/>
        <v>33687.299999999996</v>
      </c>
      <c r="Q124" s="73">
        <f>Q123+Q116+Q109</f>
        <v>80137.1</v>
      </c>
    </row>
    <row r="125" spans="1:17" ht="12.75">
      <c r="A125" s="45" t="s">
        <v>104</v>
      </c>
      <c r="B125" s="90">
        <v>0</v>
      </c>
      <c r="C125" s="91">
        <v>0</v>
      </c>
      <c r="D125" s="91">
        <v>0</v>
      </c>
      <c r="E125" s="91">
        <f>SUM(B125:D125)</f>
        <v>0</v>
      </c>
      <c r="F125" s="91">
        <v>269.5</v>
      </c>
      <c r="G125" s="91">
        <v>269.5</v>
      </c>
      <c r="H125" s="91">
        <v>269.5</v>
      </c>
      <c r="I125" s="91">
        <f>SUM(F125:H125)</f>
        <v>808.5</v>
      </c>
      <c r="J125" s="91">
        <v>269.5</v>
      </c>
      <c r="K125" s="91">
        <v>269.5</v>
      </c>
      <c r="L125" s="91">
        <v>269.5</v>
      </c>
      <c r="M125" s="17">
        <f>SUM(J125:L125)</f>
        <v>808.5</v>
      </c>
      <c r="N125" s="91">
        <v>269.5</v>
      </c>
      <c r="O125" s="91">
        <v>269.5</v>
      </c>
      <c r="P125" s="91">
        <v>0</v>
      </c>
      <c r="Q125" s="17">
        <f>SUM(N125:P125)</f>
        <v>539</v>
      </c>
    </row>
    <row r="126" spans="1:17" ht="12.75">
      <c r="A126" s="19" t="s">
        <v>115</v>
      </c>
      <c r="B126" s="66">
        <f>B124-B125</f>
        <v>21757.2</v>
      </c>
      <c r="C126" s="66">
        <f>C124-C125</f>
        <v>22212.199999999997</v>
      </c>
      <c r="D126" s="66">
        <f>D124-D125</f>
        <v>33000.1</v>
      </c>
      <c r="E126" s="66">
        <f aca="true" t="shared" si="41" ref="E126:P126">+E124-E125</f>
        <v>76969.5</v>
      </c>
      <c r="F126" s="66">
        <f t="shared" si="41"/>
        <v>20787.3</v>
      </c>
      <c r="G126" s="66">
        <f t="shared" si="41"/>
        <v>24017</v>
      </c>
      <c r="H126" s="66">
        <f t="shared" si="41"/>
        <v>34419.299999999996</v>
      </c>
      <c r="I126" s="66">
        <f t="shared" si="41"/>
        <v>79223.59999999999</v>
      </c>
      <c r="J126" s="66">
        <f t="shared" si="41"/>
        <v>21656</v>
      </c>
      <c r="K126" s="66">
        <f t="shared" si="41"/>
        <v>22176</v>
      </c>
      <c r="L126" s="66">
        <f t="shared" si="41"/>
        <v>30169</v>
      </c>
      <c r="M126" s="66">
        <f t="shared" si="41"/>
        <v>74001</v>
      </c>
      <c r="N126" s="66">
        <f t="shared" si="41"/>
        <v>24407.2</v>
      </c>
      <c r="O126" s="66">
        <f t="shared" si="41"/>
        <v>21503.6</v>
      </c>
      <c r="P126" s="66">
        <f t="shared" si="41"/>
        <v>33687.299999999996</v>
      </c>
      <c r="Q126" s="66">
        <f>+Q124-Q125</f>
        <v>79598.1</v>
      </c>
    </row>
    <row r="127" ht="12.75">
      <c r="A127" s="24" t="s">
        <v>116</v>
      </c>
    </row>
  </sheetData>
  <mergeCells count="12">
    <mergeCell ref="F2:I2"/>
    <mergeCell ref="J2:M2"/>
    <mergeCell ref="J69:M69"/>
    <mergeCell ref="A69:A70"/>
    <mergeCell ref="A101:A102"/>
    <mergeCell ref="N2:Q2"/>
    <mergeCell ref="A30:A31"/>
    <mergeCell ref="B30:E30"/>
    <mergeCell ref="F30:I30"/>
    <mergeCell ref="J30:M30"/>
    <mergeCell ref="A2:A3"/>
    <mergeCell ref="B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3" r:id="rId1"/>
  <headerFooter alignWithMargins="0">
    <oddHeader>&amp;C&amp;"Arial,Bold"&amp;12TANZANIA REVENUE AUTHORITY
Actual Revenue Collections  (Quarterly) for 2002/03 By Tax Item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98"/>
  <sheetViews>
    <sheetView view="pageBreakPreview" zoomScaleSheetLayoutView="100" workbookViewId="0" topLeftCell="A76">
      <selection activeCell="A95" sqref="A95"/>
    </sheetView>
  </sheetViews>
  <sheetFormatPr defaultColWidth="9.140625" defaultRowHeight="12.75"/>
  <cols>
    <col min="1" max="1" width="31.57421875" style="1" customWidth="1"/>
    <col min="2" max="3" width="10.7109375" style="1" customWidth="1"/>
    <col min="4" max="4" width="12.140625" style="1" customWidth="1"/>
    <col min="5" max="5" width="11.8515625" style="1" customWidth="1"/>
    <col min="6" max="8" width="10.7109375" style="1" customWidth="1"/>
    <col min="9" max="9" width="11.7109375" style="1" customWidth="1"/>
    <col min="10" max="12" width="10.7109375" style="1" customWidth="1"/>
    <col min="13" max="13" width="11.8515625" style="1" customWidth="1"/>
    <col min="14" max="16" width="10.7109375" style="1" customWidth="1"/>
    <col min="17" max="17" width="11.8515625" style="1" customWidth="1"/>
    <col min="18" max="16384" width="9.140625" style="1" customWidth="1"/>
  </cols>
  <sheetData>
    <row r="1" spans="1:17" ht="12.75">
      <c r="A1" s="34" t="s">
        <v>60</v>
      </c>
      <c r="M1" s="36"/>
      <c r="Q1" s="2" t="s">
        <v>117</v>
      </c>
    </row>
    <row r="2" spans="1:17" ht="12.75" customHeight="1">
      <c r="A2" s="92" t="s">
        <v>20</v>
      </c>
      <c r="B2" s="38" t="s">
        <v>9</v>
      </c>
      <c r="C2" s="38"/>
      <c r="D2" s="38"/>
      <c r="E2" s="38"/>
      <c r="F2" s="38" t="s">
        <v>82</v>
      </c>
      <c r="G2" s="38"/>
      <c r="H2" s="38"/>
      <c r="I2" s="38"/>
      <c r="J2" s="38" t="s">
        <v>86</v>
      </c>
      <c r="K2" s="38"/>
      <c r="L2" s="38"/>
      <c r="M2" s="38"/>
      <c r="N2" s="38" t="s">
        <v>111</v>
      </c>
      <c r="O2" s="38"/>
      <c r="P2" s="38"/>
      <c r="Q2" s="38"/>
    </row>
    <row r="3" spans="1:17" s="93" customFormat="1" ht="12.75" customHeight="1">
      <c r="A3" s="92"/>
      <c r="B3" s="39" t="s">
        <v>6</v>
      </c>
      <c r="C3" s="39" t="s">
        <v>7</v>
      </c>
      <c r="D3" s="39" t="s">
        <v>8</v>
      </c>
      <c r="E3" s="39" t="s">
        <v>107</v>
      </c>
      <c r="F3" s="39" t="s">
        <v>79</v>
      </c>
      <c r="G3" s="39" t="s">
        <v>80</v>
      </c>
      <c r="H3" s="39" t="s">
        <v>81</v>
      </c>
      <c r="I3" s="39" t="s">
        <v>107</v>
      </c>
      <c r="J3" s="39" t="s">
        <v>83</v>
      </c>
      <c r="K3" s="39" t="s">
        <v>84</v>
      </c>
      <c r="L3" s="39" t="s">
        <v>85</v>
      </c>
      <c r="M3" s="39" t="s">
        <v>107</v>
      </c>
      <c r="N3" s="39" t="s">
        <v>108</v>
      </c>
      <c r="O3" s="39" t="s">
        <v>109</v>
      </c>
      <c r="P3" s="39" t="s">
        <v>110</v>
      </c>
      <c r="Q3" s="39" t="s">
        <v>107</v>
      </c>
    </row>
    <row r="4" spans="1:17" ht="12.75">
      <c r="A4" s="40" t="s">
        <v>101</v>
      </c>
      <c r="B4" s="17">
        <v>8268.1</v>
      </c>
      <c r="C4" s="17">
        <v>8449.3</v>
      </c>
      <c r="D4" s="17">
        <v>10173.6</v>
      </c>
      <c r="E4" s="17">
        <f>SUM(B4:D4)</f>
        <v>26891</v>
      </c>
      <c r="F4" s="17">
        <v>8632.4</v>
      </c>
      <c r="G4" s="17">
        <v>8475.5</v>
      </c>
      <c r="H4" s="17">
        <v>11231.1</v>
      </c>
      <c r="I4" s="17">
        <f>SUM(F4:H4)</f>
        <v>28339</v>
      </c>
      <c r="J4" s="17">
        <v>9106.1</v>
      </c>
      <c r="K4" s="17">
        <v>8988.5</v>
      </c>
      <c r="L4" s="17">
        <v>10998.5</v>
      </c>
      <c r="M4" s="18">
        <f>SUM(J4:L4)</f>
        <v>29093.1</v>
      </c>
      <c r="N4" s="17">
        <v>9150.3</v>
      </c>
      <c r="O4" s="17">
        <v>8959.6</v>
      </c>
      <c r="P4" s="17">
        <v>11973.6</v>
      </c>
      <c r="Q4" s="18">
        <f>SUM(N4:P4)</f>
        <v>30083.5</v>
      </c>
    </row>
    <row r="5" spans="1:17" ht="12.75">
      <c r="A5" s="61" t="s">
        <v>21</v>
      </c>
      <c r="B5" s="17">
        <v>928</v>
      </c>
      <c r="C5" s="17">
        <v>960.4</v>
      </c>
      <c r="D5" s="17">
        <v>1801.4</v>
      </c>
      <c r="E5" s="17">
        <f aca="true" t="shared" si="0" ref="E5:E23">SUM(B5:D5)</f>
        <v>3689.8</v>
      </c>
      <c r="F5" s="17">
        <v>923.3</v>
      </c>
      <c r="G5" s="17">
        <v>950.6</v>
      </c>
      <c r="H5" s="17">
        <v>1764.6</v>
      </c>
      <c r="I5" s="17">
        <f aca="true" t="shared" si="1" ref="I5:I23">SUM(F5:H5)</f>
        <v>3638.5</v>
      </c>
      <c r="J5" s="17">
        <v>986.7</v>
      </c>
      <c r="K5" s="17">
        <v>1025.4</v>
      </c>
      <c r="L5" s="17">
        <v>1791.7</v>
      </c>
      <c r="M5" s="18">
        <f aca="true" t="shared" si="2" ref="M5:M23">SUM(J5:L5)</f>
        <v>3803.8</v>
      </c>
      <c r="N5" s="17">
        <v>1010.9</v>
      </c>
      <c r="O5" s="17">
        <v>1056.9</v>
      </c>
      <c r="P5" s="17">
        <v>1932.5</v>
      </c>
      <c r="Q5" s="18">
        <f aca="true" t="shared" si="3" ref="Q5:Q23">SUM(N5:P5)</f>
        <v>4000.3</v>
      </c>
    </row>
    <row r="6" spans="1:17" ht="12.75">
      <c r="A6" s="40" t="s">
        <v>22</v>
      </c>
      <c r="B6" s="17">
        <v>66.5</v>
      </c>
      <c r="C6" s="17">
        <v>80.8</v>
      </c>
      <c r="D6" s="17">
        <v>69.6</v>
      </c>
      <c r="E6" s="17">
        <f t="shared" si="0"/>
        <v>216.9</v>
      </c>
      <c r="F6" s="17">
        <v>33.6</v>
      </c>
      <c r="G6" s="17">
        <v>48.2</v>
      </c>
      <c r="H6" s="17">
        <v>61.5</v>
      </c>
      <c r="I6" s="17">
        <f t="shared" si="1"/>
        <v>143.3</v>
      </c>
      <c r="J6" s="17">
        <v>56.9</v>
      </c>
      <c r="K6" s="17">
        <v>63</v>
      </c>
      <c r="L6" s="17">
        <v>146.4</v>
      </c>
      <c r="M6" s="18">
        <f t="shared" si="2"/>
        <v>266.3</v>
      </c>
      <c r="N6" s="17">
        <v>65.7</v>
      </c>
      <c r="O6" s="17">
        <v>73.1</v>
      </c>
      <c r="P6" s="17">
        <v>120.7</v>
      </c>
      <c r="Q6" s="18">
        <f t="shared" si="3"/>
        <v>259.5</v>
      </c>
    </row>
    <row r="7" spans="1:17" ht="12.75">
      <c r="A7" s="61" t="s">
        <v>23</v>
      </c>
      <c r="B7" s="17">
        <v>91.7</v>
      </c>
      <c r="C7" s="17">
        <v>137.6</v>
      </c>
      <c r="D7" s="17">
        <v>248.2</v>
      </c>
      <c r="E7" s="17">
        <f t="shared" si="0"/>
        <v>477.5</v>
      </c>
      <c r="F7" s="17">
        <v>136.8</v>
      </c>
      <c r="G7" s="17">
        <v>129.4</v>
      </c>
      <c r="H7" s="17">
        <v>218.7</v>
      </c>
      <c r="I7" s="17">
        <f t="shared" si="1"/>
        <v>484.90000000000003</v>
      </c>
      <c r="J7" s="17">
        <v>137.2</v>
      </c>
      <c r="K7" s="17">
        <v>126.2</v>
      </c>
      <c r="L7" s="17">
        <v>273.7</v>
      </c>
      <c r="M7" s="18">
        <f t="shared" si="2"/>
        <v>537.0999999999999</v>
      </c>
      <c r="N7" s="17">
        <v>138.8</v>
      </c>
      <c r="O7" s="17">
        <v>146.8</v>
      </c>
      <c r="P7" s="17">
        <v>256.5</v>
      </c>
      <c r="Q7" s="18">
        <f t="shared" si="3"/>
        <v>542.1</v>
      </c>
    </row>
    <row r="8" spans="1:17" ht="12.75">
      <c r="A8" s="40" t="s">
        <v>24</v>
      </c>
      <c r="B8" s="17">
        <v>256.9</v>
      </c>
      <c r="C8" s="17">
        <v>171.5</v>
      </c>
      <c r="D8" s="17">
        <v>422.5</v>
      </c>
      <c r="E8" s="17">
        <f t="shared" si="0"/>
        <v>850.9</v>
      </c>
      <c r="F8" s="17">
        <v>196</v>
      </c>
      <c r="G8" s="17">
        <v>343.1</v>
      </c>
      <c r="H8" s="17">
        <v>434.4</v>
      </c>
      <c r="I8" s="17">
        <f t="shared" si="1"/>
        <v>973.5</v>
      </c>
      <c r="J8" s="17">
        <v>228.3</v>
      </c>
      <c r="K8" s="17">
        <v>201.2</v>
      </c>
      <c r="L8" s="17">
        <v>419.3</v>
      </c>
      <c r="M8" s="18">
        <f t="shared" si="2"/>
        <v>848.8</v>
      </c>
      <c r="N8" s="17">
        <v>247.6</v>
      </c>
      <c r="O8" s="17">
        <v>186.8</v>
      </c>
      <c r="P8" s="17">
        <v>355.7</v>
      </c>
      <c r="Q8" s="18">
        <f t="shared" si="3"/>
        <v>790.0999999999999</v>
      </c>
    </row>
    <row r="9" spans="1:17" ht="12.75">
      <c r="A9" s="40" t="s">
        <v>25</v>
      </c>
      <c r="B9" s="17">
        <v>74.1</v>
      </c>
      <c r="C9" s="17">
        <v>68.4</v>
      </c>
      <c r="D9" s="17">
        <v>139.8</v>
      </c>
      <c r="E9" s="17">
        <f t="shared" si="0"/>
        <v>282.3</v>
      </c>
      <c r="F9" s="17">
        <v>67</v>
      </c>
      <c r="G9" s="17">
        <v>64.1</v>
      </c>
      <c r="H9" s="17">
        <v>94.6</v>
      </c>
      <c r="I9" s="17">
        <f t="shared" si="1"/>
        <v>225.7</v>
      </c>
      <c r="J9" s="17">
        <v>61.3</v>
      </c>
      <c r="K9" s="17">
        <v>68.4</v>
      </c>
      <c r="L9" s="17">
        <v>119.1</v>
      </c>
      <c r="M9" s="18">
        <f t="shared" si="2"/>
        <v>248.79999999999998</v>
      </c>
      <c r="N9" s="17">
        <v>83.6</v>
      </c>
      <c r="O9" s="17">
        <v>64.9</v>
      </c>
      <c r="P9" s="17">
        <v>122.1</v>
      </c>
      <c r="Q9" s="18">
        <f t="shared" si="3"/>
        <v>270.6</v>
      </c>
    </row>
    <row r="10" spans="1:17" ht="12.75">
      <c r="A10" s="61" t="s">
        <v>26</v>
      </c>
      <c r="B10" s="17">
        <v>47.4</v>
      </c>
      <c r="C10" s="17">
        <v>46.6</v>
      </c>
      <c r="D10" s="17">
        <v>52.6</v>
      </c>
      <c r="E10" s="17">
        <f t="shared" si="0"/>
        <v>146.6</v>
      </c>
      <c r="F10" s="17">
        <v>52.9</v>
      </c>
      <c r="G10" s="17">
        <v>37.5</v>
      </c>
      <c r="H10" s="17">
        <v>104.4</v>
      </c>
      <c r="I10" s="17">
        <f t="shared" si="1"/>
        <v>194.8</v>
      </c>
      <c r="J10" s="17">
        <v>74.2</v>
      </c>
      <c r="K10" s="17">
        <v>45</v>
      </c>
      <c r="L10" s="17">
        <v>79.6</v>
      </c>
      <c r="M10" s="18">
        <f t="shared" si="2"/>
        <v>198.8</v>
      </c>
      <c r="N10" s="17">
        <v>55.9</v>
      </c>
      <c r="O10" s="17">
        <v>54.3</v>
      </c>
      <c r="P10" s="17">
        <v>84.3</v>
      </c>
      <c r="Q10" s="18">
        <f t="shared" si="3"/>
        <v>194.5</v>
      </c>
    </row>
    <row r="11" spans="1:17" ht="12.75">
      <c r="A11" s="40" t="s">
        <v>27</v>
      </c>
      <c r="B11" s="17">
        <v>332.8</v>
      </c>
      <c r="C11" s="17">
        <v>276.1</v>
      </c>
      <c r="D11" s="17">
        <v>806.5</v>
      </c>
      <c r="E11" s="17">
        <f t="shared" si="0"/>
        <v>1415.4</v>
      </c>
      <c r="F11" s="17">
        <v>385.1</v>
      </c>
      <c r="G11" s="17">
        <v>437.6</v>
      </c>
      <c r="H11" s="17">
        <v>547.7</v>
      </c>
      <c r="I11" s="17">
        <f t="shared" si="1"/>
        <v>1370.4</v>
      </c>
      <c r="J11" s="17">
        <v>335.5</v>
      </c>
      <c r="K11" s="17">
        <v>428.5</v>
      </c>
      <c r="L11" s="17">
        <v>719.1</v>
      </c>
      <c r="M11" s="18">
        <f t="shared" si="2"/>
        <v>1483.1</v>
      </c>
      <c r="N11" s="17">
        <v>562.3</v>
      </c>
      <c r="O11" s="17">
        <v>420.6</v>
      </c>
      <c r="P11" s="17">
        <v>781.4</v>
      </c>
      <c r="Q11" s="18">
        <f t="shared" si="3"/>
        <v>1764.3</v>
      </c>
    </row>
    <row r="12" spans="1:17" ht="12.75">
      <c r="A12" s="40" t="s">
        <v>28</v>
      </c>
      <c r="B12" s="17">
        <v>31</v>
      </c>
      <c r="C12" s="17">
        <v>14.4</v>
      </c>
      <c r="D12" s="17">
        <v>27.6</v>
      </c>
      <c r="E12" s="17">
        <f t="shared" si="0"/>
        <v>73</v>
      </c>
      <c r="F12" s="17">
        <v>13.1</v>
      </c>
      <c r="G12" s="17">
        <v>25</v>
      </c>
      <c r="H12" s="17">
        <v>46.9</v>
      </c>
      <c r="I12" s="17">
        <f t="shared" si="1"/>
        <v>85</v>
      </c>
      <c r="J12" s="17">
        <v>10.1</v>
      </c>
      <c r="K12" s="17">
        <v>13</v>
      </c>
      <c r="L12" s="17">
        <v>32.9</v>
      </c>
      <c r="M12" s="18">
        <f t="shared" si="2"/>
        <v>56</v>
      </c>
      <c r="N12" s="17">
        <v>18.1</v>
      </c>
      <c r="O12" s="17">
        <v>33.5</v>
      </c>
      <c r="P12" s="17">
        <v>39.6</v>
      </c>
      <c r="Q12" s="18">
        <f t="shared" si="3"/>
        <v>91.2</v>
      </c>
    </row>
    <row r="13" spans="1:17" ht="12.75">
      <c r="A13" s="40" t="s">
        <v>29</v>
      </c>
      <c r="B13" s="17">
        <v>142.2</v>
      </c>
      <c r="C13" s="17">
        <v>115.5</v>
      </c>
      <c r="D13" s="17">
        <v>197</v>
      </c>
      <c r="E13" s="17">
        <f t="shared" si="0"/>
        <v>454.7</v>
      </c>
      <c r="F13" s="17">
        <v>275.9</v>
      </c>
      <c r="G13" s="17">
        <v>152.3</v>
      </c>
      <c r="H13" s="17">
        <v>290.3</v>
      </c>
      <c r="I13" s="17">
        <f t="shared" si="1"/>
        <v>718.5</v>
      </c>
      <c r="J13" s="17">
        <v>195.1</v>
      </c>
      <c r="K13" s="17">
        <v>211.5</v>
      </c>
      <c r="L13" s="17">
        <v>222.6</v>
      </c>
      <c r="M13" s="18">
        <f t="shared" si="2"/>
        <v>629.2</v>
      </c>
      <c r="N13" s="17">
        <v>494.9</v>
      </c>
      <c r="O13" s="17">
        <v>218</v>
      </c>
      <c r="P13" s="17">
        <v>230.9</v>
      </c>
      <c r="Q13" s="18">
        <f t="shared" si="3"/>
        <v>943.8</v>
      </c>
    </row>
    <row r="14" spans="1:17" ht="12.75">
      <c r="A14" s="40" t="s">
        <v>30</v>
      </c>
      <c r="B14" s="17">
        <v>205.7</v>
      </c>
      <c r="C14" s="17">
        <v>211.5</v>
      </c>
      <c r="D14" s="17">
        <v>413.6</v>
      </c>
      <c r="E14" s="17">
        <f t="shared" si="0"/>
        <v>830.8</v>
      </c>
      <c r="F14" s="17">
        <v>249.8</v>
      </c>
      <c r="G14" s="17">
        <v>215.8</v>
      </c>
      <c r="H14" s="17">
        <v>417.4</v>
      </c>
      <c r="I14" s="17">
        <f t="shared" si="1"/>
        <v>883</v>
      </c>
      <c r="J14" s="17">
        <v>210.7</v>
      </c>
      <c r="K14" s="17">
        <v>202.6</v>
      </c>
      <c r="L14" s="17">
        <v>382.3</v>
      </c>
      <c r="M14" s="18">
        <f t="shared" si="2"/>
        <v>795.5999999999999</v>
      </c>
      <c r="N14" s="17">
        <v>260.5</v>
      </c>
      <c r="O14" s="17">
        <v>262.1</v>
      </c>
      <c r="P14" s="17">
        <v>361.1</v>
      </c>
      <c r="Q14" s="18">
        <f t="shared" si="3"/>
        <v>883.7</v>
      </c>
    </row>
    <row r="15" spans="1:17" ht="12.75">
      <c r="A15" s="40" t="s">
        <v>31</v>
      </c>
      <c r="B15" s="17">
        <v>375.7</v>
      </c>
      <c r="C15" s="17">
        <v>338.4</v>
      </c>
      <c r="D15" s="17">
        <v>703</v>
      </c>
      <c r="E15" s="17">
        <f t="shared" si="0"/>
        <v>1417.1</v>
      </c>
      <c r="F15" s="17">
        <v>441.8</v>
      </c>
      <c r="G15" s="17">
        <v>386.2</v>
      </c>
      <c r="H15" s="17">
        <v>709.3</v>
      </c>
      <c r="I15" s="17">
        <f t="shared" si="1"/>
        <v>1537.3</v>
      </c>
      <c r="J15" s="17">
        <v>457.5</v>
      </c>
      <c r="K15" s="17">
        <v>407.9</v>
      </c>
      <c r="L15" s="17">
        <v>829.4</v>
      </c>
      <c r="M15" s="18">
        <f t="shared" si="2"/>
        <v>1694.8</v>
      </c>
      <c r="N15" s="17">
        <v>629.8</v>
      </c>
      <c r="O15" s="17">
        <v>533.7</v>
      </c>
      <c r="P15" s="17">
        <v>904.7</v>
      </c>
      <c r="Q15" s="18">
        <f t="shared" si="3"/>
        <v>2068.2</v>
      </c>
    </row>
    <row r="16" spans="1:17" ht="12.75">
      <c r="A16" s="40" t="s">
        <v>32</v>
      </c>
      <c r="B16" s="17">
        <v>81.7</v>
      </c>
      <c r="C16" s="17">
        <v>58.4</v>
      </c>
      <c r="D16" s="17">
        <v>135.7</v>
      </c>
      <c r="E16" s="17">
        <f t="shared" si="0"/>
        <v>275.79999999999995</v>
      </c>
      <c r="F16" s="17">
        <v>71.1</v>
      </c>
      <c r="G16" s="17">
        <v>142.5</v>
      </c>
      <c r="H16" s="17">
        <v>260.3</v>
      </c>
      <c r="I16" s="17">
        <f t="shared" si="1"/>
        <v>473.9</v>
      </c>
      <c r="J16" s="17">
        <v>88.3</v>
      </c>
      <c r="K16" s="17">
        <v>57.3</v>
      </c>
      <c r="L16" s="17">
        <v>163.4</v>
      </c>
      <c r="M16" s="18">
        <f t="shared" si="2"/>
        <v>309</v>
      </c>
      <c r="N16" s="17">
        <v>95.6</v>
      </c>
      <c r="O16" s="17">
        <v>64.6</v>
      </c>
      <c r="P16" s="17">
        <v>125.8</v>
      </c>
      <c r="Q16" s="18">
        <f t="shared" si="3"/>
        <v>286</v>
      </c>
    </row>
    <row r="17" spans="1:17" ht="12.75">
      <c r="A17" s="42" t="s">
        <v>33</v>
      </c>
      <c r="B17" s="17">
        <v>937.8</v>
      </c>
      <c r="C17" s="17">
        <v>899.6</v>
      </c>
      <c r="D17" s="17">
        <v>1042.2</v>
      </c>
      <c r="E17" s="17">
        <f t="shared" si="0"/>
        <v>2879.6000000000004</v>
      </c>
      <c r="F17" s="17">
        <v>1753.3</v>
      </c>
      <c r="G17" s="17">
        <v>904.1</v>
      </c>
      <c r="H17" s="17">
        <v>1406.7</v>
      </c>
      <c r="I17" s="17">
        <f t="shared" si="1"/>
        <v>4064.1000000000004</v>
      </c>
      <c r="J17" s="17">
        <v>988.6</v>
      </c>
      <c r="K17" s="17">
        <v>885.6</v>
      </c>
      <c r="L17" s="17">
        <v>1415.2</v>
      </c>
      <c r="M17" s="18">
        <f t="shared" si="2"/>
        <v>3289.4</v>
      </c>
      <c r="N17" s="17">
        <v>894.6</v>
      </c>
      <c r="O17" s="17">
        <v>917.3</v>
      </c>
      <c r="P17" s="17">
        <v>1371.9</v>
      </c>
      <c r="Q17" s="18">
        <f t="shared" si="3"/>
        <v>3183.8</v>
      </c>
    </row>
    <row r="18" spans="1:17" ht="12.75">
      <c r="A18" s="40" t="s">
        <v>34</v>
      </c>
      <c r="B18" s="17">
        <v>49.6</v>
      </c>
      <c r="C18" s="17">
        <v>30.8</v>
      </c>
      <c r="D18" s="17">
        <v>80</v>
      </c>
      <c r="E18" s="17">
        <f t="shared" si="0"/>
        <v>160.4</v>
      </c>
      <c r="F18" s="17">
        <v>33</v>
      </c>
      <c r="G18" s="17">
        <v>37.2</v>
      </c>
      <c r="H18" s="17">
        <v>77.8</v>
      </c>
      <c r="I18" s="17">
        <f t="shared" si="1"/>
        <v>148</v>
      </c>
      <c r="J18" s="17">
        <v>37.1</v>
      </c>
      <c r="K18" s="17">
        <v>40</v>
      </c>
      <c r="L18" s="17">
        <v>91.1</v>
      </c>
      <c r="M18" s="18">
        <f t="shared" si="2"/>
        <v>168.2</v>
      </c>
      <c r="N18" s="17">
        <v>60.9</v>
      </c>
      <c r="O18" s="17">
        <v>48.7</v>
      </c>
      <c r="P18" s="17">
        <v>78.1</v>
      </c>
      <c r="Q18" s="18">
        <f t="shared" si="3"/>
        <v>187.7</v>
      </c>
    </row>
    <row r="19" spans="1:17" ht="12.75">
      <c r="A19" s="40" t="s">
        <v>35</v>
      </c>
      <c r="B19" s="17">
        <v>616.2</v>
      </c>
      <c r="C19" s="17">
        <v>678.7</v>
      </c>
      <c r="D19" s="17">
        <v>877.2</v>
      </c>
      <c r="E19" s="17">
        <f t="shared" si="0"/>
        <v>2172.1000000000004</v>
      </c>
      <c r="F19" s="17">
        <v>577.5</v>
      </c>
      <c r="G19" s="17">
        <v>476.5</v>
      </c>
      <c r="H19" s="17">
        <v>916</v>
      </c>
      <c r="I19" s="17">
        <f t="shared" si="1"/>
        <v>1970</v>
      </c>
      <c r="J19" s="17">
        <v>538.3</v>
      </c>
      <c r="K19" s="17">
        <v>468.2</v>
      </c>
      <c r="L19" s="17">
        <v>821.4</v>
      </c>
      <c r="M19" s="18">
        <f t="shared" si="2"/>
        <v>1827.9</v>
      </c>
      <c r="N19" s="17">
        <v>615.9</v>
      </c>
      <c r="O19" s="17">
        <v>507.3</v>
      </c>
      <c r="P19" s="17">
        <v>864.8</v>
      </c>
      <c r="Q19" s="18">
        <f t="shared" si="3"/>
        <v>1988</v>
      </c>
    </row>
    <row r="20" spans="1:17" ht="12.75">
      <c r="A20" s="42" t="s">
        <v>36</v>
      </c>
      <c r="B20" s="17">
        <v>21.4</v>
      </c>
      <c r="C20" s="17">
        <v>17.9</v>
      </c>
      <c r="D20" s="17">
        <v>26.4</v>
      </c>
      <c r="E20" s="17">
        <f t="shared" si="0"/>
        <v>65.69999999999999</v>
      </c>
      <c r="F20" s="17">
        <v>14.9</v>
      </c>
      <c r="G20" s="17">
        <v>15.7</v>
      </c>
      <c r="H20" s="17">
        <v>33.6</v>
      </c>
      <c r="I20" s="17">
        <f t="shared" si="1"/>
        <v>64.2</v>
      </c>
      <c r="J20" s="17">
        <v>17</v>
      </c>
      <c r="K20" s="17">
        <v>17.4</v>
      </c>
      <c r="L20" s="17">
        <v>35.5</v>
      </c>
      <c r="M20" s="18">
        <f t="shared" si="2"/>
        <v>69.9</v>
      </c>
      <c r="N20" s="17">
        <v>24.9</v>
      </c>
      <c r="O20" s="17">
        <v>22.4</v>
      </c>
      <c r="P20" s="17">
        <v>50.1</v>
      </c>
      <c r="Q20" s="18">
        <f t="shared" si="3"/>
        <v>97.4</v>
      </c>
    </row>
    <row r="21" spans="1:17" ht="12.75">
      <c r="A21" s="42" t="s">
        <v>37</v>
      </c>
      <c r="B21" s="17">
        <v>250.1</v>
      </c>
      <c r="C21" s="17">
        <v>148.8</v>
      </c>
      <c r="D21" s="17">
        <v>342.4</v>
      </c>
      <c r="E21" s="17">
        <f t="shared" si="0"/>
        <v>741.3</v>
      </c>
      <c r="F21" s="17">
        <v>226.4</v>
      </c>
      <c r="G21" s="17">
        <v>212.9</v>
      </c>
      <c r="H21" s="17">
        <v>268.9</v>
      </c>
      <c r="I21" s="17">
        <f t="shared" si="1"/>
        <v>708.2</v>
      </c>
      <c r="J21" s="17">
        <v>166.1</v>
      </c>
      <c r="K21" s="17">
        <v>222.2</v>
      </c>
      <c r="L21" s="17">
        <v>376.2</v>
      </c>
      <c r="M21" s="18">
        <f t="shared" si="2"/>
        <v>764.5</v>
      </c>
      <c r="N21" s="17">
        <v>174.5</v>
      </c>
      <c r="O21" s="17">
        <v>220.3</v>
      </c>
      <c r="P21" s="17">
        <v>328.7</v>
      </c>
      <c r="Q21" s="18">
        <f t="shared" si="3"/>
        <v>723.5</v>
      </c>
    </row>
    <row r="22" spans="1:17" ht="14.25" customHeight="1">
      <c r="A22" s="40" t="s">
        <v>38</v>
      </c>
      <c r="B22" s="17">
        <v>327.6</v>
      </c>
      <c r="C22" s="17">
        <v>321.7</v>
      </c>
      <c r="D22" s="17">
        <v>655.1</v>
      </c>
      <c r="E22" s="17">
        <f t="shared" si="0"/>
        <v>1304.4</v>
      </c>
      <c r="F22" s="17">
        <v>443</v>
      </c>
      <c r="G22" s="17">
        <v>508.7</v>
      </c>
      <c r="H22" s="17">
        <v>1070.1</v>
      </c>
      <c r="I22" s="17">
        <f t="shared" si="1"/>
        <v>2021.8</v>
      </c>
      <c r="J22" s="17">
        <v>396.1</v>
      </c>
      <c r="K22" s="17">
        <v>523.9</v>
      </c>
      <c r="L22" s="17">
        <v>984.1</v>
      </c>
      <c r="M22" s="18">
        <f t="shared" si="2"/>
        <v>1904.1</v>
      </c>
      <c r="N22" s="17">
        <v>525</v>
      </c>
      <c r="O22" s="17">
        <v>471.8</v>
      </c>
      <c r="P22" s="17">
        <v>719.7</v>
      </c>
      <c r="Q22" s="18">
        <f t="shared" si="3"/>
        <v>1716.5</v>
      </c>
    </row>
    <row r="23" spans="1:17" ht="12.75">
      <c r="A23" s="40" t="s">
        <v>39</v>
      </c>
      <c r="B23" s="17">
        <v>24.6</v>
      </c>
      <c r="C23" s="17">
        <v>14.6</v>
      </c>
      <c r="D23" s="17">
        <v>47.9</v>
      </c>
      <c r="E23" s="17">
        <f t="shared" si="0"/>
        <v>87.1</v>
      </c>
      <c r="F23" s="17">
        <v>23.6</v>
      </c>
      <c r="G23" s="17">
        <v>20</v>
      </c>
      <c r="H23" s="17">
        <v>50.7</v>
      </c>
      <c r="I23" s="17">
        <f t="shared" si="1"/>
        <v>94.30000000000001</v>
      </c>
      <c r="J23" s="17">
        <v>17.8</v>
      </c>
      <c r="K23" s="17">
        <v>21.6</v>
      </c>
      <c r="L23" s="17">
        <v>55.6</v>
      </c>
      <c r="M23" s="18">
        <f t="shared" si="2"/>
        <v>95</v>
      </c>
      <c r="N23" s="17">
        <v>30.5</v>
      </c>
      <c r="O23" s="17">
        <v>27.1</v>
      </c>
      <c r="P23" s="17">
        <v>69</v>
      </c>
      <c r="Q23" s="18">
        <f t="shared" si="3"/>
        <v>126.6</v>
      </c>
    </row>
    <row r="24" spans="1:17" ht="12.75">
      <c r="A24" s="64" t="s">
        <v>3</v>
      </c>
      <c r="B24" s="78">
        <f aca="true" t="shared" si="4" ref="B24:P24">SUM(B4:B23)</f>
        <v>13129.100000000004</v>
      </c>
      <c r="C24" s="78">
        <f t="shared" si="4"/>
        <v>13040.999999999998</v>
      </c>
      <c r="D24" s="78">
        <f t="shared" si="4"/>
        <v>18262.300000000007</v>
      </c>
      <c r="E24" s="78">
        <f t="shared" si="4"/>
        <v>44432.4</v>
      </c>
      <c r="F24" s="78">
        <f t="shared" si="4"/>
        <v>14550.499999999996</v>
      </c>
      <c r="G24" s="78">
        <f t="shared" si="4"/>
        <v>13582.900000000003</v>
      </c>
      <c r="H24" s="78">
        <f t="shared" si="4"/>
        <v>20004.999999999996</v>
      </c>
      <c r="I24" s="78">
        <f t="shared" si="4"/>
        <v>48138.4</v>
      </c>
      <c r="J24" s="78">
        <f t="shared" si="4"/>
        <v>14108.900000000001</v>
      </c>
      <c r="K24" s="78">
        <f t="shared" si="4"/>
        <v>14017.400000000001</v>
      </c>
      <c r="L24" s="78">
        <f t="shared" si="4"/>
        <v>19957.1</v>
      </c>
      <c r="M24" s="78">
        <f t="shared" si="4"/>
        <v>48083.40000000001</v>
      </c>
      <c r="N24" s="78">
        <f t="shared" si="4"/>
        <v>15140.299999999997</v>
      </c>
      <c r="O24" s="78">
        <f t="shared" si="4"/>
        <v>14289.799999999997</v>
      </c>
      <c r="P24" s="78">
        <f t="shared" si="4"/>
        <v>20771.2</v>
      </c>
      <c r="Q24" s="78">
        <f>SUM(Q4:Q23)</f>
        <v>50201.299999999996</v>
      </c>
    </row>
    <row r="25" spans="1:17" ht="12.75" customHeight="1">
      <c r="A25" s="94" t="s">
        <v>104</v>
      </c>
      <c r="B25" s="60">
        <v>500.5</v>
      </c>
      <c r="C25" s="60">
        <v>500.5</v>
      </c>
      <c r="D25" s="60">
        <v>500.5</v>
      </c>
      <c r="E25" s="60">
        <f>SUM(B25:D25)</f>
        <v>1501.5</v>
      </c>
      <c r="F25" s="60">
        <v>500.5</v>
      </c>
      <c r="G25" s="60">
        <v>500.5</v>
      </c>
      <c r="H25" s="60">
        <v>500.5</v>
      </c>
      <c r="I25" s="60">
        <f>SUM(F25:H25)</f>
        <v>1501.5</v>
      </c>
      <c r="J25" s="60">
        <v>500.5</v>
      </c>
      <c r="K25" s="60">
        <v>500.5</v>
      </c>
      <c r="L25" s="60">
        <v>500.5</v>
      </c>
      <c r="M25" s="18">
        <f>SUM(J25:L25)</f>
        <v>1501.5</v>
      </c>
      <c r="N25" s="60">
        <v>500.5</v>
      </c>
      <c r="O25" s="60">
        <v>500.5</v>
      </c>
      <c r="P25" s="60">
        <v>500.5</v>
      </c>
      <c r="Q25" s="18">
        <f>SUM(N25:P25)</f>
        <v>1501.5</v>
      </c>
    </row>
    <row r="26" spans="1:17" ht="12.75">
      <c r="A26" s="19" t="s">
        <v>115</v>
      </c>
      <c r="B26" s="95">
        <f aca="true" t="shared" si="5" ref="B26:P26">+B24-B25</f>
        <v>12628.600000000004</v>
      </c>
      <c r="C26" s="95">
        <f t="shared" si="5"/>
        <v>12540.499999999998</v>
      </c>
      <c r="D26" s="95">
        <f t="shared" si="5"/>
        <v>17761.800000000007</v>
      </c>
      <c r="E26" s="95">
        <f t="shared" si="5"/>
        <v>42930.9</v>
      </c>
      <c r="F26" s="95">
        <f t="shared" si="5"/>
        <v>14049.999999999996</v>
      </c>
      <c r="G26" s="95">
        <f t="shared" si="5"/>
        <v>13082.400000000003</v>
      </c>
      <c r="H26" s="95">
        <f t="shared" si="5"/>
        <v>19504.499999999996</v>
      </c>
      <c r="I26" s="95">
        <f t="shared" si="5"/>
        <v>46636.9</v>
      </c>
      <c r="J26" s="95">
        <f t="shared" si="5"/>
        <v>13608.400000000001</v>
      </c>
      <c r="K26" s="95">
        <f t="shared" si="5"/>
        <v>13516.900000000001</v>
      </c>
      <c r="L26" s="95">
        <f t="shared" si="5"/>
        <v>19456.6</v>
      </c>
      <c r="M26" s="95">
        <f t="shared" si="5"/>
        <v>46581.90000000001</v>
      </c>
      <c r="N26" s="95">
        <f t="shared" si="5"/>
        <v>14639.799999999997</v>
      </c>
      <c r="O26" s="95">
        <f t="shared" si="5"/>
        <v>13789.299999999997</v>
      </c>
      <c r="P26" s="95">
        <f t="shared" si="5"/>
        <v>20270.7</v>
      </c>
      <c r="Q26" s="95">
        <f>+Q24-Q25</f>
        <v>48699.799999999996</v>
      </c>
    </row>
    <row r="27" spans="1:5" ht="12.75">
      <c r="A27" s="24" t="s">
        <v>116</v>
      </c>
      <c r="B27" s="96"/>
      <c r="C27" s="96"/>
      <c r="D27" s="96"/>
      <c r="E27" s="96"/>
    </row>
    <row r="28" spans="1:5" ht="12.75">
      <c r="A28" s="24"/>
      <c r="B28" s="96"/>
      <c r="C28" s="96"/>
      <c r="D28" s="96"/>
      <c r="E28" s="96"/>
    </row>
    <row r="29" spans="1:5" ht="12.75">
      <c r="A29" s="24"/>
      <c r="B29" s="96"/>
      <c r="C29" s="96"/>
      <c r="D29" s="96"/>
      <c r="E29" s="96"/>
    </row>
    <row r="30" spans="1:17" ht="12.75">
      <c r="A30" s="1" t="s">
        <v>87</v>
      </c>
      <c r="B30" s="97"/>
      <c r="M30" s="36"/>
      <c r="Q30" s="2" t="s">
        <v>117</v>
      </c>
    </row>
    <row r="31" spans="1:17" ht="12.75" customHeight="1">
      <c r="A31" s="92" t="s">
        <v>20</v>
      </c>
      <c r="B31" s="38" t="s">
        <v>9</v>
      </c>
      <c r="C31" s="38"/>
      <c r="D31" s="38"/>
      <c r="E31" s="38"/>
      <c r="F31" s="38" t="s">
        <v>82</v>
      </c>
      <c r="G31" s="38"/>
      <c r="H31" s="38"/>
      <c r="I31" s="38"/>
      <c r="J31" s="38" t="s">
        <v>86</v>
      </c>
      <c r="K31" s="38"/>
      <c r="L31" s="38"/>
      <c r="M31" s="38"/>
      <c r="N31" s="38" t="s">
        <v>111</v>
      </c>
      <c r="O31" s="38"/>
      <c r="P31" s="38"/>
      <c r="Q31" s="38"/>
    </row>
    <row r="32" spans="1:17" ht="12.75">
      <c r="A32" s="92"/>
      <c r="B32" s="39" t="s">
        <v>6</v>
      </c>
      <c r="C32" s="39" t="s">
        <v>7</v>
      </c>
      <c r="D32" s="39" t="s">
        <v>8</v>
      </c>
      <c r="E32" s="39" t="s">
        <v>107</v>
      </c>
      <c r="F32" s="39" t="s">
        <v>79</v>
      </c>
      <c r="G32" s="39" t="s">
        <v>80</v>
      </c>
      <c r="H32" s="39" t="s">
        <v>81</v>
      </c>
      <c r="I32" s="39" t="s">
        <v>107</v>
      </c>
      <c r="J32" s="39" t="s">
        <v>83</v>
      </c>
      <c r="K32" s="39" t="s">
        <v>84</v>
      </c>
      <c r="L32" s="39" t="s">
        <v>85</v>
      </c>
      <c r="M32" s="39" t="s">
        <v>107</v>
      </c>
      <c r="N32" s="39" t="s">
        <v>108</v>
      </c>
      <c r="O32" s="39" t="s">
        <v>109</v>
      </c>
      <c r="P32" s="39" t="s">
        <v>110</v>
      </c>
      <c r="Q32" s="39" t="s">
        <v>107</v>
      </c>
    </row>
    <row r="33" spans="1:17" ht="12.75">
      <c r="A33" s="40" t="s">
        <v>101</v>
      </c>
      <c r="B33" s="17">
        <v>4728.5</v>
      </c>
      <c r="C33" s="17">
        <v>4489</v>
      </c>
      <c r="D33" s="17">
        <v>4849</v>
      </c>
      <c r="E33" s="17">
        <f>SUM(B33:D33)</f>
        <v>14066.5</v>
      </c>
      <c r="F33" s="17">
        <v>5117.6</v>
      </c>
      <c r="G33" s="17">
        <v>5265.4</v>
      </c>
      <c r="H33" s="17">
        <v>4937</v>
      </c>
      <c r="I33" s="17">
        <f>SUM(F33:H33)</f>
        <v>15320</v>
      </c>
      <c r="J33" s="17">
        <v>5334</v>
      </c>
      <c r="K33" s="17">
        <v>5237.6</v>
      </c>
      <c r="L33" s="17">
        <v>5659.5</v>
      </c>
      <c r="M33" s="18">
        <f>SUM(J33:L33)</f>
        <v>16231.1</v>
      </c>
      <c r="N33" s="17">
        <v>4947.3</v>
      </c>
      <c r="O33" s="17">
        <v>4782.5</v>
      </c>
      <c r="P33" s="17">
        <v>5266.5</v>
      </c>
      <c r="Q33" s="18">
        <f>SUM(N33:P33)</f>
        <v>14996.3</v>
      </c>
    </row>
    <row r="34" spans="1:17" ht="12.75">
      <c r="A34" s="61" t="s">
        <v>21</v>
      </c>
      <c r="B34" s="17">
        <v>786.3</v>
      </c>
      <c r="C34" s="17">
        <v>1162.6</v>
      </c>
      <c r="D34" s="17">
        <v>1198.1</v>
      </c>
      <c r="E34" s="17">
        <f aca="true" t="shared" si="6" ref="E34:E52">SUM(B34:D34)</f>
        <v>3147</v>
      </c>
      <c r="F34" s="17">
        <v>1091.2</v>
      </c>
      <c r="G34" s="17">
        <v>969.5</v>
      </c>
      <c r="H34" s="17">
        <v>890.2</v>
      </c>
      <c r="I34" s="17">
        <f aca="true" t="shared" si="7" ref="I34:I52">SUM(F34:H34)</f>
        <v>2950.8999999999996</v>
      </c>
      <c r="J34" s="17">
        <v>1087.5</v>
      </c>
      <c r="K34" s="17">
        <v>1091.7</v>
      </c>
      <c r="L34" s="17">
        <v>1052</v>
      </c>
      <c r="M34" s="18">
        <f aca="true" t="shared" si="8" ref="M34:M52">SUM(J34:L34)</f>
        <v>3231.2</v>
      </c>
      <c r="N34" s="17">
        <v>1096.3</v>
      </c>
      <c r="O34" s="17">
        <v>731.3</v>
      </c>
      <c r="P34" s="17">
        <v>738.5</v>
      </c>
      <c r="Q34" s="18">
        <f aca="true" t="shared" si="9" ref="Q34:Q52">SUM(N34:P34)</f>
        <v>2566.1</v>
      </c>
    </row>
    <row r="35" spans="1:17" ht="12.75">
      <c r="A35" s="40" t="s">
        <v>22</v>
      </c>
      <c r="B35" s="17">
        <v>42.8</v>
      </c>
      <c r="C35" s="17">
        <v>68.8</v>
      </c>
      <c r="D35" s="17">
        <v>66.3</v>
      </c>
      <c r="E35" s="17">
        <f t="shared" si="6"/>
        <v>177.89999999999998</v>
      </c>
      <c r="F35" s="17">
        <v>89.7</v>
      </c>
      <c r="G35" s="17">
        <v>66.4</v>
      </c>
      <c r="H35" s="17">
        <v>60.6</v>
      </c>
      <c r="I35" s="17">
        <f t="shared" si="7"/>
        <v>216.70000000000002</v>
      </c>
      <c r="J35" s="17">
        <v>65.8</v>
      </c>
      <c r="K35" s="17">
        <v>55.4</v>
      </c>
      <c r="L35" s="17">
        <v>57</v>
      </c>
      <c r="M35" s="18">
        <f t="shared" si="8"/>
        <v>178.2</v>
      </c>
      <c r="N35" s="17">
        <v>65.7</v>
      </c>
      <c r="O35" s="17">
        <v>48.6</v>
      </c>
      <c r="P35" s="17">
        <v>51.5</v>
      </c>
      <c r="Q35" s="18">
        <f t="shared" si="9"/>
        <v>165.8</v>
      </c>
    </row>
    <row r="36" spans="1:17" ht="12.75">
      <c r="A36" s="61" t="s">
        <v>23</v>
      </c>
      <c r="B36" s="17">
        <v>94.3</v>
      </c>
      <c r="C36" s="17">
        <v>94.6</v>
      </c>
      <c r="D36" s="17">
        <v>93.6</v>
      </c>
      <c r="E36" s="17">
        <f t="shared" si="6"/>
        <v>282.5</v>
      </c>
      <c r="F36" s="17">
        <v>102.2</v>
      </c>
      <c r="G36" s="17">
        <v>94.6</v>
      </c>
      <c r="H36" s="17">
        <v>72.1</v>
      </c>
      <c r="I36" s="17">
        <f t="shared" si="7"/>
        <v>268.9</v>
      </c>
      <c r="J36" s="17">
        <v>89</v>
      </c>
      <c r="K36" s="17">
        <v>87.9</v>
      </c>
      <c r="L36" s="17">
        <v>84.8</v>
      </c>
      <c r="M36" s="18">
        <f t="shared" si="8"/>
        <v>261.7</v>
      </c>
      <c r="N36" s="17">
        <v>97.1</v>
      </c>
      <c r="O36" s="17">
        <v>81.5</v>
      </c>
      <c r="P36" s="17">
        <v>95</v>
      </c>
      <c r="Q36" s="18">
        <f t="shared" si="9"/>
        <v>273.6</v>
      </c>
    </row>
    <row r="37" spans="1:17" ht="12.75">
      <c r="A37" s="40" t="s">
        <v>24</v>
      </c>
      <c r="B37" s="17">
        <v>113.6</v>
      </c>
      <c r="C37" s="17">
        <v>136.6</v>
      </c>
      <c r="D37" s="17">
        <v>125.5</v>
      </c>
      <c r="E37" s="17">
        <f t="shared" si="6"/>
        <v>375.7</v>
      </c>
      <c r="F37" s="17">
        <v>203</v>
      </c>
      <c r="G37" s="17">
        <v>145.9</v>
      </c>
      <c r="H37" s="17">
        <v>107.3</v>
      </c>
      <c r="I37" s="17">
        <f t="shared" si="7"/>
        <v>456.2</v>
      </c>
      <c r="J37" s="17">
        <v>136.6</v>
      </c>
      <c r="K37" s="17">
        <v>120.6</v>
      </c>
      <c r="L37" s="17">
        <v>122.5</v>
      </c>
      <c r="M37" s="18">
        <f t="shared" si="8"/>
        <v>379.7</v>
      </c>
      <c r="N37" s="17">
        <v>112.4</v>
      </c>
      <c r="O37" s="17">
        <v>96.2</v>
      </c>
      <c r="P37" s="17">
        <v>117.8</v>
      </c>
      <c r="Q37" s="18">
        <f t="shared" si="9"/>
        <v>326.40000000000003</v>
      </c>
    </row>
    <row r="38" spans="1:17" ht="12.75">
      <c r="A38" s="40" t="s">
        <v>25</v>
      </c>
      <c r="B38" s="17">
        <v>113.2</v>
      </c>
      <c r="C38" s="17">
        <v>132.2</v>
      </c>
      <c r="D38" s="17">
        <v>110.7</v>
      </c>
      <c r="E38" s="17">
        <f t="shared" si="6"/>
        <v>356.09999999999997</v>
      </c>
      <c r="F38" s="17">
        <v>141.6</v>
      </c>
      <c r="G38" s="17">
        <v>113.2</v>
      </c>
      <c r="H38" s="17">
        <v>123.4</v>
      </c>
      <c r="I38" s="17">
        <f t="shared" si="7"/>
        <v>378.20000000000005</v>
      </c>
      <c r="J38" s="17">
        <v>81.2</v>
      </c>
      <c r="K38" s="17">
        <v>86.3</v>
      </c>
      <c r="L38" s="17">
        <v>113.8</v>
      </c>
      <c r="M38" s="18">
        <f t="shared" si="8"/>
        <v>281.3</v>
      </c>
      <c r="N38" s="17">
        <v>89.3</v>
      </c>
      <c r="O38" s="17">
        <v>93.4</v>
      </c>
      <c r="P38" s="17">
        <v>72.4</v>
      </c>
      <c r="Q38" s="18">
        <f t="shared" si="9"/>
        <v>255.1</v>
      </c>
    </row>
    <row r="39" spans="1:17" ht="12.75">
      <c r="A39" s="61" t="s">
        <v>26</v>
      </c>
      <c r="B39" s="17">
        <v>48.9</v>
      </c>
      <c r="C39" s="17">
        <v>53.1</v>
      </c>
      <c r="D39" s="17">
        <v>42.5</v>
      </c>
      <c r="E39" s="17">
        <f t="shared" si="6"/>
        <v>144.5</v>
      </c>
      <c r="F39" s="17">
        <v>51</v>
      </c>
      <c r="G39" s="17">
        <v>42.6</v>
      </c>
      <c r="H39" s="17">
        <v>42.8</v>
      </c>
      <c r="I39" s="17">
        <f t="shared" si="7"/>
        <v>136.39999999999998</v>
      </c>
      <c r="J39" s="17">
        <v>48.5</v>
      </c>
      <c r="K39" s="17">
        <v>52.7</v>
      </c>
      <c r="L39" s="17">
        <v>49</v>
      </c>
      <c r="M39" s="18">
        <f t="shared" si="8"/>
        <v>150.2</v>
      </c>
      <c r="N39" s="17">
        <v>51.6</v>
      </c>
      <c r="O39" s="17">
        <v>43.1</v>
      </c>
      <c r="P39" s="17">
        <v>38.5</v>
      </c>
      <c r="Q39" s="18">
        <f t="shared" si="9"/>
        <v>133.2</v>
      </c>
    </row>
    <row r="40" spans="1:17" ht="12.75">
      <c r="A40" s="40" t="s">
        <v>27</v>
      </c>
      <c r="B40" s="17">
        <v>471.2</v>
      </c>
      <c r="C40" s="17">
        <v>643.8</v>
      </c>
      <c r="D40" s="17">
        <v>603.8</v>
      </c>
      <c r="E40" s="17">
        <f t="shared" si="6"/>
        <v>1718.8</v>
      </c>
      <c r="F40" s="17">
        <v>596.6</v>
      </c>
      <c r="G40" s="17">
        <v>587.3</v>
      </c>
      <c r="H40" s="17">
        <v>731</v>
      </c>
      <c r="I40" s="17">
        <f t="shared" si="7"/>
        <v>1914.9</v>
      </c>
      <c r="J40" s="17">
        <v>638.7</v>
      </c>
      <c r="K40" s="17">
        <v>633.9</v>
      </c>
      <c r="L40" s="17">
        <v>600.4</v>
      </c>
      <c r="M40" s="18">
        <f t="shared" si="8"/>
        <v>1873</v>
      </c>
      <c r="N40" s="17">
        <v>566.8</v>
      </c>
      <c r="O40" s="17">
        <v>547.6</v>
      </c>
      <c r="P40" s="17">
        <v>642.4</v>
      </c>
      <c r="Q40" s="18">
        <f t="shared" si="9"/>
        <v>1756.8000000000002</v>
      </c>
    </row>
    <row r="41" spans="1:17" ht="12.75">
      <c r="A41" s="40" t="s">
        <v>28</v>
      </c>
      <c r="B41" s="17">
        <v>33.2</v>
      </c>
      <c r="C41" s="17">
        <v>22.3</v>
      </c>
      <c r="D41" s="17">
        <v>24.8</v>
      </c>
      <c r="E41" s="17">
        <f t="shared" si="6"/>
        <v>80.3</v>
      </c>
      <c r="F41" s="17">
        <v>23.1</v>
      </c>
      <c r="G41" s="17">
        <v>29.6</v>
      </c>
      <c r="H41" s="17">
        <v>25.7</v>
      </c>
      <c r="I41" s="17">
        <f t="shared" si="7"/>
        <v>78.4</v>
      </c>
      <c r="J41" s="17">
        <v>25.4</v>
      </c>
      <c r="K41" s="17">
        <v>19.1</v>
      </c>
      <c r="L41" s="17">
        <v>25.2</v>
      </c>
      <c r="M41" s="18">
        <f t="shared" si="8"/>
        <v>69.7</v>
      </c>
      <c r="N41" s="17">
        <v>21.9</v>
      </c>
      <c r="O41" s="17">
        <v>20.3</v>
      </c>
      <c r="P41" s="17">
        <v>27.2</v>
      </c>
      <c r="Q41" s="18">
        <f t="shared" si="9"/>
        <v>69.4</v>
      </c>
    </row>
    <row r="42" spans="1:17" ht="12.75">
      <c r="A42" s="40" t="s">
        <v>29</v>
      </c>
      <c r="B42" s="17">
        <v>169.1</v>
      </c>
      <c r="C42" s="17">
        <v>87.1</v>
      </c>
      <c r="D42" s="17">
        <v>93.6</v>
      </c>
      <c r="E42" s="17">
        <f t="shared" si="6"/>
        <v>349.79999999999995</v>
      </c>
      <c r="F42" s="17">
        <v>70.7</v>
      </c>
      <c r="G42" s="17">
        <v>106.1</v>
      </c>
      <c r="H42" s="17">
        <v>125.2</v>
      </c>
      <c r="I42" s="17">
        <f t="shared" si="7"/>
        <v>302</v>
      </c>
      <c r="J42" s="17">
        <v>155.8</v>
      </c>
      <c r="K42" s="17">
        <v>146.8</v>
      </c>
      <c r="L42" s="17">
        <v>112.2</v>
      </c>
      <c r="M42" s="18">
        <f t="shared" si="8"/>
        <v>414.8</v>
      </c>
      <c r="N42" s="17">
        <v>131</v>
      </c>
      <c r="O42" s="17">
        <v>218.8</v>
      </c>
      <c r="P42" s="17">
        <v>148.9</v>
      </c>
      <c r="Q42" s="18">
        <f t="shared" si="9"/>
        <v>498.70000000000005</v>
      </c>
    </row>
    <row r="43" spans="1:17" ht="12.75">
      <c r="A43" s="40" t="s">
        <v>30</v>
      </c>
      <c r="B43" s="17">
        <v>530.1</v>
      </c>
      <c r="C43" s="17">
        <v>504.8</v>
      </c>
      <c r="D43" s="17">
        <v>521.8</v>
      </c>
      <c r="E43" s="17">
        <f t="shared" si="6"/>
        <v>1556.7</v>
      </c>
      <c r="F43" s="17">
        <v>557.2</v>
      </c>
      <c r="G43" s="17">
        <v>500.1</v>
      </c>
      <c r="H43" s="17">
        <v>744.8</v>
      </c>
      <c r="I43" s="17">
        <f t="shared" si="7"/>
        <v>1802.1000000000001</v>
      </c>
      <c r="J43" s="17">
        <v>593.9</v>
      </c>
      <c r="K43" s="17">
        <v>424.7</v>
      </c>
      <c r="L43" s="17">
        <v>512.9</v>
      </c>
      <c r="M43" s="18">
        <f t="shared" si="8"/>
        <v>1531.5</v>
      </c>
      <c r="N43" s="17">
        <v>376.5</v>
      </c>
      <c r="O43" s="17">
        <v>389.9</v>
      </c>
      <c r="P43" s="17">
        <v>441.8</v>
      </c>
      <c r="Q43" s="18">
        <f t="shared" si="9"/>
        <v>1208.2</v>
      </c>
    </row>
    <row r="44" spans="1:17" ht="12.75">
      <c r="A44" s="40" t="s">
        <v>31</v>
      </c>
      <c r="B44" s="17">
        <v>326.8</v>
      </c>
      <c r="C44" s="17">
        <v>340.8</v>
      </c>
      <c r="D44" s="17">
        <v>595.3</v>
      </c>
      <c r="E44" s="17">
        <f t="shared" si="6"/>
        <v>1262.9</v>
      </c>
      <c r="F44" s="17">
        <v>772.1</v>
      </c>
      <c r="G44" s="17">
        <v>836.7</v>
      </c>
      <c r="H44" s="17">
        <v>1496</v>
      </c>
      <c r="I44" s="17">
        <f t="shared" si="7"/>
        <v>3104.8</v>
      </c>
      <c r="J44" s="17">
        <v>537.4</v>
      </c>
      <c r="K44" s="17">
        <v>735.4</v>
      </c>
      <c r="L44" s="17">
        <v>643.5</v>
      </c>
      <c r="M44" s="18">
        <f t="shared" si="8"/>
        <v>1916.3</v>
      </c>
      <c r="N44" s="17">
        <v>1016.9</v>
      </c>
      <c r="O44" s="17">
        <v>681.1</v>
      </c>
      <c r="P44" s="17">
        <v>591.1</v>
      </c>
      <c r="Q44" s="18">
        <f t="shared" si="9"/>
        <v>2289.1</v>
      </c>
    </row>
    <row r="45" spans="1:17" ht="12.75">
      <c r="A45" s="40" t="s">
        <v>32</v>
      </c>
      <c r="B45" s="17">
        <v>30.6</v>
      </c>
      <c r="C45" s="17">
        <v>56.3</v>
      </c>
      <c r="D45" s="17">
        <v>59.5</v>
      </c>
      <c r="E45" s="17">
        <f t="shared" si="6"/>
        <v>146.4</v>
      </c>
      <c r="F45" s="17">
        <v>53</v>
      </c>
      <c r="G45" s="17">
        <v>58.3</v>
      </c>
      <c r="H45" s="17">
        <v>69.6</v>
      </c>
      <c r="I45" s="17">
        <f t="shared" si="7"/>
        <v>180.89999999999998</v>
      </c>
      <c r="J45" s="17">
        <v>98.4</v>
      </c>
      <c r="K45" s="17">
        <v>38</v>
      </c>
      <c r="L45" s="17">
        <v>39.4</v>
      </c>
      <c r="M45" s="18">
        <f t="shared" si="8"/>
        <v>175.8</v>
      </c>
      <c r="N45" s="17">
        <v>51.7</v>
      </c>
      <c r="O45" s="17">
        <v>44.5</v>
      </c>
      <c r="P45" s="17">
        <v>127.9</v>
      </c>
      <c r="Q45" s="18">
        <f t="shared" si="9"/>
        <v>224.10000000000002</v>
      </c>
    </row>
    <row r="46" spans="1:17" ht="12.75">
      <c r="A46" s="42" t="s">
        <v>33</v>
      </c>
      <c r="B46" s="17">
        <v>843.1</v>
      </c>
      <c r="C46" s="17">
        <v>660.4</v>
      </c>
      <c r="D46" s="17">
        <v>752.6</v>
      </c>
      <c r="E46" s="17">
        <f t="shared" si="6"/>
        <v>2256.1</v>
      </c>
      <c r="F46" s="17">
        <v>929</v>
      </c>
      <c r="G46" s="17">
        <v>707.1</v>
      </c>
      <c r="H46" s="17">
        <v>549.6</v>
      </c>
      <c r="I46" s="17">
        <f t="shared" si="7"/>
        <v>2185.7</v>
      </c>
      <c r="J46" s="17">
        <v>731.2</v>
      </c>
      <c r="K46" s="17">
        <v>557.9</v>
      </c>
      <c r="L46" s="17">
        <v>1005.9</v>
      </c>
      <c r="M46" s="18">
        <f t="shared" si="8"/>
        <v>2295</v>
      </c>
      <c r="N46" s="17">
        <v>1002.6</v>
      </c>
      <c r="O46" s="17">
        <v>580.2</v>
      </c>
      <c r="P46" s="17">
        <v>1255</v>
      </c>
      <c r="Q46" s="18">
        <f t="shared" si="9"/>
        <v>2837.8</v>
      </c>
    </row>
    <row r="47" spans="1:17" ht="12.75">
      <c r="A47" s="40" t="s">
        <v>34</v>
      </c>
      <c r="B47" s="17">
        <v>42.1</v>
      </c>
      <c r="C47" s="17">
        <v>30.9</v>
      </c>
      <c r="D47" s="17">
        <v>28</v>
      </c>
      <c r="E47" s="17">
        <f t="shared" si="6"/>
        <v>101</v>
      </c>
      <c r="F47" s="17">
        <v>70.2</v>
      </c>
      <c r="G47" s="17">
        <v>52.5</v>
      </c>
      <c r="H47" s="17">
        <v>57.1</v>
      </c>
      <c r="I47" s="17">
        <f t="shared" si="7"/>
        <v>179.8</v>
      </c>
      <c r="J47" s="17">
        <v>40.8</v>
      </c>
      <c r="K47" s="17">
        <v>45.7</v>
      </c>
      <c r="L47" s="17">
        <v>67.2</v>
      </c>
      <c r="M47" s="18">
        <f t="shared" si="8"/>
        <v>153.7</v>
      </c>
      <c r="N47" s="17">
        <v>43.4</v>
      </c>
      <c r="O47" s="17">
        <v>43.3</v>
      </c>
      <c r="P47" s="17">
        <v>38.4</v>
      </c>
      <c r="Q47" s="18">
        <f t="shared" si="9"/>
        <v>125.1</v>
      </c>
    </row>
    <row r="48" spans="1:17" ht="12.75">
      <c r="A48" s="40" t="s">
        <v>35</v>
      </c>
      <c r="B48" s="17">
        <v>110</v>
      </c>
      <c r="C48" s="17">
        <v>589.1</v>
      </c>
      <c r="D48" s="17">
        <v>109.2</v>
      </c>
      <c r="E48" s="17">
        <f t="shared" si="6"/>
        <v>808.3000000000001</v>
      </c>
      <c r="F48" s="17">
        <v>123.8</v>
      </c>
      <c r="G48" s="17">
        <v>148.5</v>
      </c>
      <c r="H48" s="17">
        <v>115.4</v>
      </c>
      <c r="I48" s="17">
        <f t="shared" si="7"/>
        <v>387.70000000000005</v>
      </c>
      <c r="J48" s="17">
        <v>129.1</v>
      </c>
      <c r="K48" s="17">
        <v>108.3</v>
      </c>
      <c r="L48" s="17">
        <v>110.9</v>
      </c>
      <c r="M48" s="18">
        <f t="shared" si="8"/>
        <v>348.29999999999995</v>
      </c>
      <c r="N48" s="17">
        <v>141.2</v>
      </c>
      <c r="O48" s="17">
        <v>131.3</v>
      </c>
      <c r="P48" s="17">
        <v>174.9</v>
      </c>
      <c r="Q48" s="18">
        <f t="shared" si="9"/>
        <v>447.4</v>
      </c>
    </row>
    <row r="49" spans="1:17" ht="12.75">
      <c r="A49" s="42" t="s">
        <v>36</v>
      </c>
      <c r="B49" s="17">
        <v>35.4</v>
      </c>
      <c r="C49" s="17">
        <v>35.5</v>
      </c>
      <c r="D49" s="17">
        <v>39.3</v>
      </c>
      <c r="E49" s="17">
        <f t="shared" si="6"/>
        <v>110.2</v>
      </c>
      <c r="F49" s="17">
        <v>36.7</v>
      </c>
      <c r="G49" s="17">
        <v>35.4</v>
      </c>
      <c r="H49" s="17">
        <v>32.6</v>
      </c>
      <c r="I49" s="17">
        <f t="shared" si="7"/>
        <v>104.69999999999999</v>
      </c>
      <c r="J49" s="17">
        <v>38</v>
      </c>
      <c r="K49" s="17">
        <v>31.1</v>
      </c>
      <c r="L49" s="17">
        <v>35.7</v>
      </c>
      <c r="M49" s="18">
        <f t="shared" si="8"/>
        <v>104.8</v>
      </c>
      <c r="N49" s="17">
        <v>35.7</v>
      </c>
      <c r="O49" s="17">
        <v>36.5</v>
      </c>
      <c r="P49" s="17">
        <v>30.3</v>
      </c>
      <c r="Q49" s="18">
        <f t="shared" si="9"/>
        <v>102.5</v>
      </c>
    </row>
    <row r="50" spans="1:17" ht="12.75">
      <c r="A50" s="42" t="s">
        <v>37</v>
      </c>
      <c r="B50" s="17">
        <v>90.8</v>
      </c>
      <c r="C50" s="17">
        <v>139.4</v>
      </c>
      <c r="D50" s="17">
        <v>125.4</v>
      </c>
      <c r="E50" s="17">
        <f t="shared" si="6"/>
        <v>355.6</v>
      </c>
      <c r="F50" s="17">
        <v>118.6</v>
      </c>
      <c r="G50" s="17">
        <v>99.1</v>
      </c>
      <c r="H50" s="17">
        <v>131.6</v>
      </c>
      <c r="I50" s="17">
        <f t="shared" si="7"/>
        <v>349.29999999999995</v>
      </c>
      <c r="J50" s="17">
        <v>87.8</v>
      </c>
      <c r="K50" s="17">
        <v>107.1</v>
      </c>
      <c r="L50" s="17">
        <v>122.6</v>
      </c>
      <c r="M50" s="18">
        <f t="shared" si="8"/>
        <v>317.5</v>
      </c>
      <c r="N50" s="17">
        <v>115.4</v>
      </c>
      <c r="O50" s="17">
        <v>105</v>
      </c>
      <c r="P50" s="17">
        <v>123.5</v>
      </c>
      <c r="Q50" s="18">
        <f t="shared" si="9"/>
        <v>343.9</v>
      </c>
    </row>
    <row r="51" spans="1:17" ht="12.75">
      <c r="A51" s="40" t="s">
        <v>38</v>
      </c>
      <c r="B51" s="17">
        <v>475.6</v>
      </c>
      <c r="C51" s="17">
        <v>396</v>
      </c>
      <c r="D51" s="17">
        <v>394.4</v>
      </c>
      <c r="E51" s="17">
        <f t="shared" si="6"/>
        <v>1266</v>
      </c>
      <c r="F51" s="17">
        <v>527.7</v>
      </c>
      <c r="G51" s="17">
        <v>418</v>
      </c>
      <c r="H51" s="17">
        <v>540.7</v>
      </c>
      <c r="I51" s="17">
        <f t="shared" si="7"/>
        <v>1486.4</v>
      </c>
      <c r="J51" s="17">
        <v>404.6</v>
      </c>
      <c r="K51" s="17">
        <v>468.1</v>
      </c>
      <c r="L51" s="17">
        <v>492.3</v>
      </c>
      <c r="M51" s="18">
        <f t="shared" si="8"/>
        <v>1365</v>
      </c>
      <c r="N51" s="17">
        <v>521.6</v>
      </c>
      <c r="O51" s="17">
        <v>497.6</v>
      </c>
      <c r="P51" s="17">
        <v>487.8</v>
      </c>
      <c r="Q51" s="18">
        <f t="shared" si="9"/>
        <v>1507</v>
      </c>
    </row>
    <row r="52" spans="1:17" ht="12.75">
      <c r="A52" s="40" t="s">
        <v>39</v>
      </c>
      <c r="B52" s="17">
        <v>42.2</v>
      </c>
      <c r="C52" s="17">
        <v>41.3</v>
      </c>
      <c r="D52" s="17">
        <v>41.3</v>
      </c>
      <c r="E52" s="17">
        <f t="shared" si="6"/>
        <v>124.8</v>
      </c>
      <c r="F52" s="17">
        <v>43.3</v>
      </c>
      <c r="G52" s="17">
        <v>45.6</v>
      </c>
      <c r="H52" s="17">
        <v>41.8</v>
      </c>
      <c r="I52" s="17">
        <f t="shared" si="7"/>
        <v>130.7</v>
      </c>
      <c r="J52" s="17">
        <v>33.4</v>
      </c>
      <c r="K52" s="17">
        <v>39.6</v>
      </c>
      <c r="L52" s="17">
        <v>36.6</v>
      </c>
      <c r="M52" s="18">
        <f t="shared" si="8"/>
        <v>109.6</v>
      </c>
      <c r="N52" s="17">
        <v>40</v>
      </c>
      <c r="O52" s="17">
        <v>40.8</v>
      </c>
      <c r="P52" s="17">
        <v>40.4</v>
      </c>
      <c r="Q52" s="18">
        <f t="shared" si="9"/>
        <v>121.19999999999999</v>
      </c>
    </row>
    <row r="53" spans="1:17" ht="12.75">
      <c r="A53" s="64" t="s">
        <v>3</v>
      </c>
      <c r="B53" s="95">
        <f>SUM(B33:B52)</f>
        <v>9127.800000000001</v>
      </c>
      <c r="C53" s="95">
        <f>SUM(C33:C52)</f>
        <v>9684.600000000002</v>
      </c>
      <c r="D53" s="95">
        <f>SUM(D33:D52)</f>
        <v>9874.7</v>
      </c>
      <c r="E53" s="95">
        <f aca="true" t="shared" si="10" ref="E53:P53">SUM(E33:E52)</f>
        <v>28687.1</v>
      </c>
      <c r="F53" s="95">
        <f t="shared" si="10"/>
        <v>10718.300000000001</v>
      </c>
      <c r="G53" s="95">
        <f t="shared" si="10"/>
        <v>10321.900000000001</v>
      </c>
      <c r="H53" s="95">
        <f t="shared" si="10"/>
        <v>10894.500000000002</v>
      </c>
      <c r="I53" s="95">
        <f t="shared" si="10"/>
        <v>31934.70000000001</v>
      </c>
      <c r="J53" s="95">
        <f t="shared" si="10"/>
        <v>10357.099999999999</v>
      </c>
      <c r="K53" s="95">
        <f t="shared" si="10"/>
        <v>10087.900000000001</v>
      </c>
      <c r="L53" s="95">
        <f t="shared" si="10"/>
        <v>10943.4</v>
      </c>
      <c r="M53" s="95">
        <f t="shared" si="10"/>
        <v>31388.399999999998</v>
      </c>
      <c r="N53" s="95">
        <f t="shared" si="10"/>
        <v>10524.400000000003</v>
      </c>
      <c r="O53" s="95">
        <f t="shared" si="10"/>
        <v>9213.5</v>
      </c>
      <c r="P53" s="95">
        <f t="shared" si="10"/>
        <v>10509.799999999996</v>
      </c>
      <c r="Q53" s="95">
        <f>SUM(Q33:Q52)</f>
        <v>30247.699999999997</v>
      </c>
    </row>
    <row r="54" spans="1:17" ht="12.75" customHeight="1">
      <c r="A54" s="94" t="s">
        <v>104</v>
      </c>
      <c r="B54" s="17">
        <v>2112</v>
      </c>
      <c r="C54" s="17">
        <v>2112</v>
      </c>
      <c r="D54" s="17">
        <v>2153.8</v>
      </c>
      <c r="E54" s="17">
        <f>SUM(B54:D54)</f>
        <v>6377.8</v>
      </c>
      <c r="F54" s="17">
        <v>2153.8</v>
      </c>
      <c r="G54" s="17">
        <v>2153.8</v>
      </c>
      <c r="H54" s="17">
        <v>2153.8</v>
      </c>
      <c r="I54" s="17">
        <f>SUM(F54:H54)</f>
        <v>6461.400000000001</v>
      </c>
      <c r="J54" s="17">
        <v>2153.8</v>
      </c>
      <c r="K54" s="17">
        <v>2153.8</v>
      </c>
      <c r="L54" s="17">
        <v>2153.5</v>
      </c>
      <c r="M54" s="18">
        <f>SUM(J54:L54)</f>
        <v>6461.1</v>
      </c>
      <c r="N54" s="17">
        <v>2153.8</v>
      </c>
      <c r="O54" s="17">
        <v>2153.8</v>
      </c>
      <c r="P54" s="17">
        <v>2153.6</v>
      </c>
      <c r="Q54" s="18">
        <f>SUM(N54:P54)</f>
        <v>6461.200000000001</v>
      </c>
    </row>
    <row r="55" spans="1:17" ht="12.75">
      <c r="A55" s="19" t="s">
        <v>115</v>
      </c>
      <c r="B55" s="95">
        <f>B53-B54</f>
        <v>7015.800000000001</v>
      </c>
      <c r="C55" s="95">
        <f>C53-C54</f>
        <v>7572.600000000002</v>
      </c>
      <c r="D55" s="95">
        <f>D53-D54</f>
        <v>7720.900000000001</v>
      </c>
      <c r="E55" s="95">
        <f aca="true" t="shared" si="11" ref="E55:P55">+E53-E54</f>
        <v>22309.3</v>
      </c>
      <c r="F55" s="95">
        <f t="shared" si="11"/>
        <v>8564.5</v>
      </c>
      <c r="G55" s="95">
        <f t="shared" si="11"/>
        <v>8168.100000000001</v>
      </c>
      <c r="H55" s="95">
        <f t="shared" si="11"/>
        <v>8740.7</v>
      </c>
      <c r="I55" s="95">
        <f t="shared" si="11"/>
        <v>25473.30000000001</v>
      </c>
      <c r="J55" s="95">
        <f t="shared" si="11"/>
        <v>8203.3</v>
      </c>
      <c r="K55" s="95">
        <f t="shared" si="11"/>
        <v>7934.100000000001</v>
      </c>
      <c r="L55" s="95">
        <f t="shared" si="11"/>
        <v>8789.9</v>
      </c>
      <c r="M55" s="95">
        <f t="shared" si="11"/>
        <v>24927.299999999996</v>
      </c>
      <c r="N55" s="95">
        <f t="shared" si="11"/>
        <v>8370.600000000002</v>
      </c>
      <c r="O55" s="95">
        <f t="shared" si="11"/>
        <v>7059.7</v>
      </c>
      <c r="P55" s="95">
        <f t="shared" si="11"/>
        <v>8356.199999999995</v>
      </c>
      <c r="Q55" s="95">
        <f>+Q53-Q54</f>
        <v>23786.499999999996</v>
      </c>
    </row>
    <row r="56" spans="1:17" ht="12.75">
      <c r="A56" s="76" t="s">
        <v>103</v>
      </c>
      <c r="B56" s="75">
        <v>0</v>
      </c>
      <c r="C56" s="75">
        <v>0</v>
      </c>
      <c r="D56" s="75">
        <v>0</v>
      </c>
      <c r="E56" s="75">
        <f>SUM(B56:D56)</f>
        <v>0</v>
      </c>
      <c r="F56" s="75">
        <v>0</v>
      </c>
      <c r="G56" s="75">
        <v>0</v>
      </c>
      <c r="H56" s="75">
        <v>0</v>
      </c>
      <c r="I56" s="75">
        <f>SUM(F56:H56)</f>
        <v>0</v>
      </c>
      <c r="J56" s="75">
        <v>0</v>
      </c>
      <c r="K56" s="75">
        <v>0</v>
      </c>
      <c r="L56" s="75">
        <v>0</v>
      </c>
      <c r="M56" s="18">
        <f>SUM(J56:L56)</f>
        <v>0</v>
      </c>
      <c r="N56" s="75">
        <v>0</v>
      </c>
      <c r="O56" s="75">
        <v>0</v>
      </c>
      <c r="P56" s="75">
        <v>0</v>
      </c>
      <c r="Q56" s="18">
        <f>SUM(N56:P56)</f>
        <v>0</v>
      </c>
    </row>
    <row r="57" spans="1:17" ht="12.75">
      <c r="A57" s="64" t="s">
        <v>5</v>
      </c>
      <c r="B57" s="66">
        <f>B55+B56</f>
        <v>7015.800000000001</v>
      </c>
      <c r="C57" s="66">
        <f>C55+C56</f>
        <v>7572.600000000002</v>
      </c>
      <c r="D57" s="66">
        <f>D55+D56</f>
        <v>7720.900000000001</v>
      </c>
      <c r="E57" s="66">
        <f aca="true" t="shared" si="12" ref="E57:N57">E55+E56</f>
        <v>22309.3</v>
      </c>
      <c r="F57" s="66">
        <f t="shared" si="12"/>
        <v>8564.5</v>
      </c>
      <c r="G57" s="66">
        <f>G55+G56</f>
        <v>8168.100000000001</v>
      </c>
      <c r="H57" s="66">
        <f>H55+H56</f>
        <v>8740.7</v>
      </c>
      <c r="I57" s="66">
        <f t="shared" si="12"/>
        <v>25473.30000000001</v>
      </c>
      <c r="J57" s="66">
        <f t="shared" si="12"/>
        <v>8203.3</v>
      </c>
      <c r="K57" s="66">
        <f>K55+K56</f>
        <v>7934.100000000001</v>
      </c>
      <c r="L57" s="66">
        <f>L55+L56</f>
        <v>8789.9</v>
      </c>
      <c r="M57" s="66">
        <f t="shared" si="12"/>
        <v>24927.299999999996</v>
      </c>
      <c r="N57" s="66">
        <f t="shared" si="12"/>
        <v>8370.600000000002</v>
      </c>
      <c r="O57" s="66">
        <f>O55+O56</f>
        <v>7059.7</v>
      </c>
      <c r="P57" s="66">
        <f>P55+P56</f>
        <v>8356.199999999995</v>
      </c>
      <c r="Q57" s="66">
        <f>Q55+Q56</f>
        <v>23786.499999999996</v>
      </c>
    </row>
    <row r="58" ht="12.75">
      <c r="A58" s="24" t="s">
        <v>116</v>
      </c>
    </row>
    <row r="59" ht="12.75">
      <c r="B59" s="27"/>
    </row>
    <row r="61" spans="1:17" ht="12.75">
      <c r="A61" s="1" t="s">
        <v>61</v>
      </c>
      <c r="M61" s="36"/>
      <c r="Q61" s="2" t="s">
        <v>117</v>
      </c>
    </row>
    <row r="62" spans="1:17" ht="12.75" customHeight="1">
      <c r="A62" s="92" t="s">
        <v>20</v>
      </c>
      <c r="B62" s="38" t="s">
        <v>9</v>
      </c>
      <c r="C62" s="38"/>
      <c r="D62" s="38"/>
      <c r="E62" s="38"/>
      <c r="F62" s="38" t="s">
        <v>82</v>
      </c>
      <c r="G62" s="38"/>
      <c r="H62" s="38"/>
      <c r="I62" s="38"/>
      <c r="J62" s="38" t="s">
        <v>86</v>
      </c>
      <c r="K62" s="38"/>
      <c r="L62" s="38"/>
      <c r="M62" s="38"/>
      <c r="N62" s="38" t="s">
        <v>111</v>
      </c>
      <c r="O62" s="38"/>
      <c r="P62" s="38"/>
      <c r="Q62" s="38"/>
    </row>
    <row r="63" spans="1:17" ht="12.75">
      <c r="A63" s="92"/>
      <c r="B63" s="39" t="s">
        <v>6</v>
      </c>
      <c r="C63" s="39" t="s">
        <v>7</v>
      </c>
      <c r="D63" s="39" t="s">
        <v>8</v>
      </c>
      <c r="E63" s="39" t="s">
        <v>107</v>
      </c>
      <c r="F63" s="39" t="s">
        <v>79</v>
      </c>
      <c r="G63" s="39" t="s">
        <v>80</v>
      </c>
      <c r="H63" s="39" t="s">
        <v>81</v>
      </c>
      <c r="I63" s="39" t="s">
        <v>107</v>
      </c>
      <c r="J63" s="39" t="s">
        <v>83</v>
      </c>
      <c r="K63" s="39" t="s">
        <v>84</v>
      </c>
      <c r="L63" s="39" t="s">
        <v>85</v>
      </c>
      <c r="M63" s="39" t="s">
        <v>107</v>
      </c>
      <c r="N63" s="39" t="s">
        <v>108</v>
      </c>
      <c r="O63" s="39" t="s">
        <v>109</v>
      </c>
      <c r="P63" s="39" t="s">
        <v>110</v>
      </c>
      <c r="Q63" s="39" t="s">
        <v>107</v>
      </c>
    </row>
    <row r="64" spans="1:17" ht="12.75">
      <c r="A64" s="40" t="s">
        <v>101</v>
      </c>
      <c r="B64" s="60">
        <v>32884.5</v>
      </c>
      <c r="C64" s="60">
        <v>31835.8</v>
      </c>
      <c r="D64" s="60">
        <v>31763.8</v>
      </c>
      <c r="E64" s="60">
        <f>SUM(B64:D64)</f>
        <v>96484.1</v>
      </c>
      <c r="F64" s="60">
        <v>34939.9</v>
      </c>
      <c r="G64" s="60">
        <v>34430.8</v>
      </c>
      <c r="H64" s="60">
        <v>35108.1</v>
      </c>
      <c r="I64" s="60">
        <f>SUM(F64:H64)</f>
        <v>104478.80000000002</v>
      </c>
      <c r="J64" s="60">
        <v>35692.3</v>
      </c>
      <c r="K64" s="60">
        <v>31338.6</v>
      </c>
      <c r="L64" s="60">
        <v>35943.1</v>
      </c>
      <c r="M64" s="18">
        <f>SUM(J64:L64)</f>
        <v>102974</v>
      </c>
      <c r="N64" s="60">
        <v>33106.6</v>
      </c>
      <c r="O64" s="60">
        <v>37213.4</v>
      </c>
      <c r="P64" s="60">
        <v>36712.8</v>
      </c>
      <c r="Q64" s="18">
        <f>SUM(N64:P64)</f>
        <v>107032.8</v>
      </c>
    </row>
    <row r="65" spans="1:17" ht="12.75">
      <c r="A65" s="61" t="s">
        <v>21</v>
      </c>
      <c r="B65" s="60">
        <v>1373.5</v>
      </c>
      <c r="C65" s="60">
        <v>1327.6</v>
      </c>
      <c r="D65" s="60">
        <v>1290.4</v>
      </c>
      <c r="E65" s="60">
        <f aca="true" t="shared" si="13" ref="E65:E83">SUM(B65:D65)</f>
        <v>3991.5</v>
      </c>
      <c r="F65" s="60">
        <v>1085.6</v>
      </c>
      <c r="G65" s="60">
        <v>1264.6</v>
      </c>
      <c r="H65" s="60">
        <v>1006.4</v>
      </c>
      <c r="I65" s="60">
        <f aca="true" t="shared" si="14" ref="I65:I83">SUM(F65:H65)</f>
        <v>3356.6</v>
      </c>
      <c r="J65" s="60">
        <v>1088.9</v>
      </c>
      <c r="K65" s="60">
        <v>1283.1</v>
      </c>
      <c r="L65" s="60">
        <v>1197.5</v>
      </c>
      <c r="M65" s="18">
        <f aca="true" t="shared" si="15" ref="M65:M83">SUM(J65:L65)</f>
        <v>3569.5</v>
      </c>
      <c r="N65" s="60">
        <v>960.2</v>
      </c>
      <c r="O65" s="60">
        <v>959.9</v>
      </c>
      <c r="P65" s="60">
        <v>1103.6</v>
      </c>
      <c r="Q65" s="18">
        <f aca="true" t="shared" si="16" ref="Q65:Q83">SUM(N65:P65)</f>
        <v>3023.7</v>
      </c>
    </row>
    <row r="66" spans="1:17" ht="12.75">
      <c r="A66" s="40" t="s">
        <v>22</v>
      </c>
      <c r="B66" s="60">
        <v>4.3</v>
      </c>
      <c r="C66" s="60">
        <v>6.6</v>
      </c>
      <c r="D66" s="60">
        <v>8.2</v>
      </c>
      <c r="E66" s="60">
        <f t="shared" si="13"/>
        <v>19.099999999999998</v>
      </c>
      <c r="F66" s="60">
        <v>6.4</v>
      </c>
      <c r="G66" s="60">
        <v>4.6</v>
      </c>
      <c r="H66" s="60">
        <v>5.6</v>
      </c>
      <c r="I66" s="60">
        <f t="shared" si="14"/>
        <v>16.6</v>
      </c>
      <c r="J66" s="60">
        <v>7.9</v>
      </c>
      <c r="K66" s="60">
        <v>5.6</v>
      </c>
      <c r="L66" s="60">
        <v>4.6</v>
      </c>
      <c r="M66" s="18">
        <f t="shared" si="15"/>
        <v>18.1</v>
      </c>
      <c r="N66" s="60">
        <v>6.6</v>
      </c>
      <c r="O66" s="60">
        <v>5.6</v>
      </c>
      <c r="P66" s="60">
        <v>5.9</v>
      </c>
      <c r="Q66" s="18">
        <f t="shared" si="16"/>
        <v>18.1</v>
      </c>
    </row>
    <row r="67" spans="1:17" ht="12.75">
      <c r="A67" s="61" t="s">
        <v>23</v>
      </c>
      <c r="B67" s="60">
        <v>9.4</v>
      </c>
      <c r="C67" s="60">
        <v>12.13</v>
      </c>
      <c r="D67" s="60">
        <v>1.8</v>
      </c>
      <c r="E67" s="60">
        <f t="shared" si="13"/>
        <v>23.330000000000002</v>
      </c>
      <c r="F67" s="60">
        <v>3.4</v>
      </c>
      <c r="G67" s="60">
        <v>0.8</v>
      </c>
      <c r="H67" s="60">
        <v>0.8</v>
      </c>
      <c r="I67" s="60">
        <f t="shared" si="14"/>
        <v>5</v>
      </c>
      <c r="J67" s="60">
        <v>3</v>
      </c>
      <c r="K67" s="60">
        <v>5.2</v>
      </c>
      <c r="L67" s="60">
        <v>11.8</v>
      </c>
      <c r="M67" s="18">
        <f t="shared" si="15"/>
        <v>20</v>
      </c>
      <c r="N67" s="60">
        <v>1.2</v>
      </c>
      <c r="O67" s="60">
        <v>1.4</v>
      </c>
      <c r="P67" s="60">
        <v>2</v>
      </c>
      <c r="Q67" s="18">
        <f t="shared" si="16"/>
        <v>4.6</v>
      </c>
    </row>
    <row r="68" spans="1:17" ht="12.75">
      <c r="A68" s="40" t="s">
        <v>24</v>
      </c>
      <c r="B68" s="60">
        <v>30.4</v>
      </c>
      <c r="C68" s="60">
        <v>10.3</v>
      </c>
      <c r="D68" s="60">
        <v>15.1</v>
      </c>
      <c r="E68" s="60">
        <f t="shared" si="13"/>
        <v>55.800000000000004</v>
      </c>
      <c r="F68" s="60">
        <v>21.2</v>
      </c>
      <c r="G68" s="60">
        <v>19.3</v>
      </c>
      <c r="H68" s="60">
        <v>52.1</v>
      </c>
      <c r="I68" s="60">
        <f t="shared" si="14"/>
        <v>92.6</v>
      </c>
      <c r="J68" s="60">
        <v>12.3</v>
      </c>
      <c r="K68" s="60">
        <v>8.7</v>
      </c>
      <c r="L68" s="60">
        <v>16.1</v>
      </c>
      <c r="M68" s="18">
        <f t="shared" si="15"/>
        <v>37.1</v>
      </c>
      <c r="N68" s="60">
        <v>7.4</v>
      </c>
      <c r="O68" s="60">
        <v>23.5</v>
      </c>
      <c r="P68" s="60">
        <v>18.6</v>
      </c>
      <c r="Q68" s="18">
        <f t="shared" si="16"/>
        <v>49.5</v>
      </c>
    </row>
    <row r="69" spans="1:17" ht="12.75">
      <c r="A69" s="40" t="s">
        <v>25</v>
      </c>
      <c r="B69" s="60">
        <v>217.5</v>
      </c>
      <c r="C69" s="60">
        <v>171.5</v>
      </c>
      <c r="D69" s="60">
        <v>260.6</v>
      </c>
      <c r="E69" s="60">
        <f t="shared" si="13"/>
        <v>649.6</v>
      </c>
      <c r="F69" s="60">
        <v>233.9</v>
      </c>
      <c r="G69" s="60">
        <v>254.8</v>
      </c>
      <c r="H69" s="60">
        <v>232.7</v>
      </c>
      <c r="I69" s="60">
        <f t="shared" si="14"/>
        <v>721.4000000000001</v>
      </c>
      <c r="J69" s="60">
        <v>239.1</v>
      </c>
      <c r="K69" s="60">
        <v>239.4</v>
      </c>
      <c r="L69" s="60">
        <v>241.3</v>
      </c>
      <c r="M69" s="18">
        <f t="shared" si="15"/>
        <v>719.8</v>
      </c>
      <c r="N69" s="60">
        <v>244</v>
      </c>
      <c r="O69" s="60">
        <v>225.3</v>
      </c>
      <c r="P69" s="60">
        <v>262.2</v>
      </c>
      <c r="Q69" s="18">
        <f t="shared" si="16"/>
        <v>731.5</v>
      </c>
    </row>
    <row r="70" spans="1:17" ht="12.75">
      <c r="A70" s="61" t="s">
        <v>26</v>
      </c>
      <c r="B70" s="60">
        <v>305.4</v>
      </c>
      <c r="C70" s="60">
        <v>368.4</v>
      </c>
      <c r="D70" s="60">
        <v>277.2</v>
      </c>
      <c r="E70" s="60">
        <f t="shared" si="13"/>
        <v>951</v>
      </c>
      <c r="F70" s="60">
        <v>332</v>
      </c>
      <c r="G70" s="60">
        <v>312.3</v>
      </c>
      <c r="H70" s="60">
        <v>291.7</v>
      </c>
      <c r="I70" s="60">
        <f t="shared" si="14"/>
        <v>936</v>
      </c>
      <c r="J70" s="60">
        <v>286.2</v>
      </c>
      <c r="K70" s="60">
        <v>273.1</v>
      </c>
      <c r="L70" s="60">
        <v>344.5</v>
      </c>
      <c r="M70" s="18">
        <f t="shared" si="15"/>
        <v>903.8</v>
      </c>
      <c r="N70" s="60">
        <v>281.2</v>
      </c>
      <c r="O70" s="60">
        <v>226.5</v>
      </c>
      <c r="P70" s="60">
        <v>343.9</v>
      </c>
      <c r="Q70" s="18">
        <f t="shared" si="16"/>
        <v>851.5999999999999</v>
      </c>
    </row>
    <row r="71" spans="1:17" ht="12.75">
      <c r="A71" s="40" t="s">
        <v>27</v>
      </c>
      <c r="B71" s="60">
        <v>1287.9</v>
      </c>
      <c r="C71" s="60">
        <v>1376.8</v>
      </c>
      <c r="D71" s="60">
        <v>1477.8</v>
      </c>
      <c r="E71" s="60">
        <f t="shared" si="13"/>
        <v>4142.5</v>
      </c>
      <c r="F71" s="60">
        <v>1514.1</v>
      </c>
      <c r="G71" s="60">
        <v>1457.4</v>
      </c>
      <c r="H71" s="60">
        <v>1415.2</v>
      </c>
      <c r="I71" s="60">
        <f t="shared" si="14"/>
        <v>4386.7</v>
      </c>
      <c r="J71" s="60">
        <v>1748.3</v>
      </c>
      <c r="K71" s="60">
        <v>1485.6</v>
      </c>
      <c r="L71" s="60">
        <v>1685.5</v>
      </c>
      <c r="M71" s="18">
        <f t="shared" si="15"/>
        <v>4919.4</v>
      </c>
      <c r="N71" s="60">
        <v>1394.8</v>
      </c>
      <c r="O71" s="60">
        <v>1140.3</v>
      </c>
      <c r="P71" s="60">
        <v>1345.8</v>
      </c>
      <c r="Q71" s="18">
        <f t="shared" si="16"/>
        <v>3880.8999999999996</v>
      </c>
    </row>
    <row r="72" spans="1:17" ht="12.75">
      <c r="A72" s="40" t="s">
        <v>28</v>
      </c>
      <c r="B72" s="60">
        <v>3</v>
      </c>
      <c r="C72" s="60">
        <v>2.1</v>
      </c>
      <c r="D72" s="60">
        <v>0</v>
      </c>
      <c r="E72" s="60">
        <f t="shared" si="13"/>
        <v>5.1</v>
      </c>
      <c r="F72" s="60">
        <v>3.2</v>
      </c>
      <c r="G72" s="60">
        <v>0.4</v>
      </c>
      <c r="H72" s="60">
        <v>3.3</v>
      </c>
      <c r="I72" s="60">
        <f t="shared" si="14"/>
        <v>6.9</v>
      </c>
      <c r="J72" s="60">
        <v>1.1</v>
      </c>
      <c r="K72" s="60">
        <v>1.2</v>
      </c>
      <c r="L72" s="60">
        <v>3.2</v>
      </c>
      <c r="M72" s="18">
        <f t="shared" si="15"/>
        <v>5.5</v>
      </c>
      <c r="N72" s="60">
        <v>0.3</v>
      </c>
      <c r="O72" s="60">
        <v>0.008</v>
      </c>
      <c r="P72" s="60">
        <v>0</v>
      </c>
      <c r="Q72" s="18">
        <f t="shared" si="16"/>
        <v>0.308</v>
      </c>
    </row>
    <row r="73" spans="1:17" ht="12.75">
      <c r="A73" s="40" t="s">
        <v>29</v>
      </c>
      <c r="B73" s="60">
        <v>818.9</v>
      </c>
      <c r="C73" s="60">
        <v>650.4</v>
      </c>
      <c r="D73" s="60">
        <v>704.3</v>
      </c>
      <c r="E73" s="60">
        <f t="shared" si="13"/>
        <v>2173.6</v>
      </c>
      <c r="F73" s="60">
        <v>749.4</v>
      </c>
      <c r="G73" s="60">
        <v>751</v>
      </c>
      <c r="H73" s="60">
        <v>872.6</v>
      </c>
      <c r="I73" s="60">
        <f t="shared" si="14"/>
        <v>2373</v>
      </c>
      <c r="J73" s="60">
        <v>950.3</v>
      </c>
      <c r="K73" s="60">
        <v>916.1</v>
      </c>
      <c r="L73" s="60">
        <v>1402.3</v>
      </c>
      <c r="M73" s="18">
        <f t="shared" si="15"/>
        <v>3268.7</v>
      </c>
      <c r="N73" s="60">
        <v>1305.5</v>
      </c>
      <c r="O73" s="60">
        <v>1126.1</v>
      </c>
      <c r="P73" s="60">
        <v>1001.9</v>
      </c>
      <c r="Q73" s="18">
        <f t="shared" si="16"/>
        <v>3433.5</v>
      </c>
    </row>
    <row r="74" spans="1:17" ht="12.75">
      <c r="A74" s="40" t="s">
        <v>30</v>
      </c>
      <c r="B74" s="60">
        <v>311.7</v>
      </c>
      <c r="C74" s="60">
        <v>499.5</v>
      </c>
      <c r="D74" s="60">
        <v>739.5</v>
      </c>
      <c r="E74" s="60">
        <f t="shared" si="13"/>
        <v>1550.7</v>
      </c>
      <c r="F74" s="60">
        <v>517.3</v>
      </c>
      <c r="G74" s="60">
        <v>840.7</v>
      </c>
      <c r="H74" s="60">
        <v>535.6</v>
      </c>
      <c r="I74" s="60">
        <f t="shared" si="14"/>
        <v>1893.6</v>
      </c>
      <c r="J74" s="60">
        <v>463.3</v>
      </c>
      <c r="K74" s="60">
        <v>604.1</v>
      </c>
      <c r="L74" s="60">
        <v>826.1</v>
      </c>
      <c r="M74" s="18">
        <f t="shared" si="15"/>
        <v>1893.5</v>
      </c>
      <c r="N74" s="60">
        <v>860</v>
      </c>
      <c r="O74" s="60">
        <v>492.2</v>
      </c>
      <c r="P74" s="60">
        <v>681.2</v>
      </c>
      <c r="Q74" s="18">
        <f t="shared" si="16"/>
        <v>2033.4</v>
      </c>
    </row>
    <row r="75" spans="1:17" ht="12.75">
      <c r="A75" s="40" t="s">
        <v>31</v>
      </c>
      <c r="B75" s="60">
        <v>347.2</v>
      </c>
      <c r="C75" s="60">
        <v>103.6</v>
      </c>
      <c r="D75" s="60">
        <v>205.5</v>
      </c>
      <c r="E75" s="60">
        <f t="shared" si="13"/>
        <v>656.3</v>
      </c>
      <c r="F75" s="60">
        <v>171.9</v>
      </c>
      <c r="G75" s="60">
        <v>49.3</v>
      </c>
      <c r="H75" s="60">
        <v>390.8</v>
      </c>
      <c r="I75" s="60">
        <f t="shared" si="14"/>
        <v>612</v>
      </c>
      <c r="J75" s="60">
        <v>75.1</v>
      </c>
      <c r="K75" s="60">
        <v>122.1</v>
      </c>
      <c r="L75" s="60">
        <v>20.6</v>
      </c>
      <c r="M75" s="18">
        <f t="shared" si="15"/>
        <v>217.79999999999998</v>
      </c>
      <c r="N75" s="60">
        <v>35.6</v>
      </c>
      <c r="O75" s="60">
        <v>12.3</v>
      </c>
      <c r="P75" s="60">
        <v>20.9</v>
      </c>
      <c r="Q75" s="18">
        <f t="shared" si="16"/>
        <v>68.80000000000001</v>
      </c>
    </row>
    <row r="76" spans="1:17" ht="12.75">
      <c r="A76" s="40" t="s">
        <v>32</v>
      </c>
      <c r="B76" s="60">
        <v>491.4</v>
      </c>
      <c r="C76" s="60">
        <v>489.1</v>
      </c>
      <c r="D76" s="60">
        <v>578.4</v>
      </c>
      <c r="E76" s="60">
        <f t="shared" si="13"/>
        <v>1558.9</v>
      </c>
      <c r="F76" s="60">
        <v>765.5</v>
      </c>
      <c r="G76" s="60">
        <v>864.6</v>
      </c>
      <c r="H76" s="60">
        <v>717.1</v>
      </c>
      <c r="I76" s="60">
        <f t="shared" si="14"/>
        <v>2347.2</v>
      </c>
      <c r="J76" s="60">
        <v>601.9</v>
      </c>
      <c r="K76" s="60">
        <v>556.5</v>
      </c>
      <c r="L76" s="60">
        <v>603.4</v>
      </c>
      <c r="M76" s="18">
        <f t="shared" si="15"/>
        <v>1761.8000000000002</v>
      </c>
      <c r="N76" s="60">
        <v>464.9</v>
      </c>
      <c r="O76" s="60">
        <v>306.5</v>
      </c>
      <c r="P76" s="60">
        <v>554.9</v>
      </c>
      <c r="Q76" s="18">
        <f t="shared" si="16"/>
        <v>1326.3</v>
      </c>
    </row>
    <row r="77" spans="1:17" ht="12.75">
      <c r="A77" s="42" t="s">
        <v>33</v>
      </c>
      <c r="B77" s="60">
        <v>1588.5</v>
      </c>
      <c r="C77" s="60">
        <v>1199.2</v>
      </c>
      <c r="D77" s="60">
        <v>1516.5</v>
      </c>
      <c r="E77" s="60">
        <f t="shared" si="13"/>
        <v>4304.2</v>
      </c>
      <c r="F77" s="60">
        <v>1050.7</v>
      </c>
      <c r="G77" s="60">
        <v>1168.9</v>
      </c>
      <c r="H77" s="60">
        <v>1236.1</v>
      </c>
      <c r="I77" s="60">
        <f t="shared" si="14"/>
        <v>3455.7000000000003</v>
      </c>
      <c r="J77" s="60">
        <v>1447.7</v>
      </c>
      <c r="K77" s="60">
        <v>1542.5</v>
      </c>
      <c r="L77" s="60">
        <v>1320.8</v>
      </c>
      <c r="M77" s="18">
        <f t="shared" si="15"/>
        <v>4311</v>
      </c>
      <c r="N77" s="60">
        <v>1329.4</v>
      </c>
      <c r="O77" s="60">
        <v>1396.9</v>
      </c>
      <c r="P77" s="60">
        <v>1982.3</v>
      </c>
      <c r="Q77" s="18">
        <f t="shared" si="16"/>
        <v>4708.6</v>
      </c>
    </row>
    <row r="78" spans="1:17" ht="12.75">
      <c r="A78" s="40" t="s">
        <v>34</v>
      </c>
      <c r="B78" s="60">
        <v>6.8</v>
      </c>
      <c r="C78" s="60">
        <v>1.4</v>
      </c>
      <c r="D78" s="60">
        <v>2.1</v>
      </c>
      <c r="E78" s="60">
        <f t="shared" si="13"/>
        <v>10.299999999999999</v>
      </c>
      <c r="F78" s="60">
        <v>0.3</v>
      </c>
      <c r="G78" s="60">
        <v>1.7</v>
      </c>
      <c r="H78" s="60">
        <v>4.5</v>
      </c>
      <c r="I78" s="60">
        <f t="shared" si="14"/>
        <v>6.5</v>
      </c>
      <c r="J78" s="60">
        <v>0.1</v>
      </c>
      <c r="K78" s="60">
        <v>1.8</v>
      </c>
      <c r="L78" s="60">
        <v>1.7</v>
      </c>
      <c r="M78" s="18">
        <f t="shared" si="15"/>
        <v>3.6</v>
      </c>
      <c r="N78" s="60">
        <v>0.7</v>
      </c>
      <c r="O78" s="60">
        <v>0.5</v>
      </c>
      <c r="P78" s="60">
        <v>5.7</v>
      </c>
      <c r="Q78" s="18">
        <f t="shared" si="16"/>
        <v>6.9</v>
      </c>
    </row>
    <row r="79" spans="1:17" ht="12.75">
      <c r="A79" s="40" t="s">
        <v>35</v>
      </c>
      <c r="B79" s="60">
        <v>264.1</v>
      </c>
      <c r="C79" s="60">
        <v>384.7</v>
      </c>
      <c r="D79" s="60">
        <v>340.9</v>
      </c>
      <c r="E79" s="60">
        <f t="shared" si="13"/>
        <v>989.6999999999999</v>
      </c>
      <c r="F79" s="60">
        <v>433.4</v>
      </c>
      <c r="G79" s="60">
        <v>352.3</v>
      </c>
      <c r="H79" s="60">
        <v>343.4</v>
      </c>
      <c r="I79" s="60">
        <f t="shared" si="14"/>
        <v>1129.1</v>
      </c>
      <c r="J79" s="60">
        <v>324.1</v>
      </c>
      <c r="K79" s="60">
        <v>429.1</v>
      </c>
      <c r="L79" s="60">
        <v>388</v>
      </c>
      <c r="M79" s="18">
        <f t="shared" si="15"/>
        <v>1141.2</v>
      </c>
      <c r="N79" s="60">
        <v>264.7</v>
      </c>
      <c r="O79" s="60">
        <v>379.6</v>
      </c>
      <c r="P79" s="60">
        <v>222.2</v>
      </c>
      <c r="Q79" s="18">
        <f t="shared" si="16"/>
        <v>866.5</v>
      </c>
    </row>
    <row r="80" spans="1:17" ht="12.75">
      <c r="A80" s="42" t="s">
        <v>36</v>
      </c>
      <c r="B80" s="60">
        <v>1.9</v>
      </c>
      <c r="C80" s="60">
        <v>4.3</v>
      </c>
      <c r="D80" s="60">
        <v>5</v>
      </c>
      <c r="E80" s="60">
        <f t="shared" si="13"/>
        <v>11.2</v>
      </c>
      <c r="F80" s="60">
        <v>9</v>
      </c>
      <c r="G80" s="60">
        <v>2.7</v>
      </c>
      <c r="H80" s="60">
        <v>6.5</v>
      </c>
      <c r="I80" s="60">
        <f t="shared" si="14"/>
        <v>18.2</v>
      </c>
      <c r="J80" s="60">
        <v>6.3</v>
      </c>
      <c r="K80" s="60">
        <v>14.2</v>
      </c>
      <c r="L80" s="60">
        <v>7.2</v>
      </c>
      <c r="M80" s="18">
        <f t="shared" si="15"/>
        <v>27.7</v>
      </c>
      <c r="N80" s="60">
        <v>5.1</v>
      </c>
      <c r="O80" s="60">
        <v>0.6</v>
      </c>
      <c r="P80" s="60">
        <v>1.6</v>
      </c>
      <c r="Q80" s="18">
        <f t="shared" si="16"/>
        <v>7.299999999999999</v>
      </c>
    </row>
    <row r="81" spans="1:17" ht="12.75">
      <c r="A81" s="42" t="s">
        <v>37</v>
      </c>
      <c r="B81" s="60">
        <v>212.1</v>
      </c>
      <c r="C81" s="60">
        <v>182.5</v>
      </c>
      <c r="D81" s="60">
        <v>196.6</v>
      </c>
      <c r="E81" s="60">
        <f t="shared" si="13"/>
        <v>591.2</v>
      </c>
      <c r="F81" s="60">
        <v>256.9</v>
      </c>
      <c r="G81" s="60">
        <v>185.4</v>
      </c>
      <c r="H81" s="60">
        <v>191.5</v>
      </c>
      <c r="I81" s="60">
        <f t="shared" si="14"/>
        <v>633.8</v>
      </c>
      <c r="J81" s="60">
        <v>84.3</v>
      </c>
      <c r="K81" s="60">
        <v>192.5</v>
      </c>
      <c r="L81" s="60">
        <v>228</v>
      </c>
      <c r="M81" s="18">
        <f t="shared" si="15"/>
        <v>504.8</v>
      </c>
      <c r="N81" s="60">
        <v>239.2</v>
      </c>
      <c r="O81" s="60">
        <v>202.3</v>
      </c>
      <c r="P81" s="60">
        <v>257.6</v>
      </c>
      <c r="Q81" s="18">
        <f t="shared" si="16"/>
        <v>699.1</v>
      </c>
    </row>
    <row r="82" spans="1:17" ht="12.75">
      <c r="A82" s="40" t="s">
        <v>38</v>
      </c>
      <c r="B82" s="60">
        <v>1492.5</v>
      </c>
      <c r="C82" s="60">
        <v>1723.3</v>
      </c>
      <c r="D82" s="60">
        <v>1574.9</v>
      </c>
      <c r="E82" s="60">
        <f t="shared" si="13"/>
        <v>4790.700000000001</v>
      </c>
      <c r="F82" s="60">
        <v>1875</v>
      </c>
      <c r="G82" s="60">
        <v>1841.4</v>
      </c>
      <c r="H82" s="60">
        <v>1670.8</v>
      </c>
      <c r="I82" s="60">
        <f t="shared" si="14"/>
        <v>5387.2</v>
      </c>
      <c r="J82" s="60">
        <v>1423.7</v>
      </c>
      <c r="K82" s="60">
        <v>1541.1</v>
      </c>
      <c r="L82" s="60">
        <v>1612.5</v>
      </c>
      <c r="M82" s="18">
        <f t="shared" si="15"/>
        <v>4577.3</v>
      </c>
      <c r="N82" s="60">
        <v>1671</v>
      </c>
      <c r="O82" s="60">
        <v>1674.3</v>
      </c>
      <c r="P82" s="60">
        <v>2188.9</v>
      </c>
      <c r="Q82" s="18">
        <f t="shared" si="16"/>
        <v>5534.200000000001</v>
      </c>
    </row>
    <row r="83" spans="1:17" ht="12.75">
      <c r="A83" s="40" t="s">
        <v>39</v>
      </c>
      <c r="B83" s="60">
        <v>17.8</v>
      </c>
      <c r="C83" s="60">
        <v>4.2</v>
      </c>
      <c r="D83" s="60">
        <v>8.4</v>
      </c>
      <c r="E83" s="60">
        <f t="shared" si="13"/>
        <v>30.4</v>
      </c>
      <c r="F83" s="60">
        <v>10.9</v>
      </c>
      <c r="G83" s="60">
        <v>16.4</v>
      </c>
      <c r="H83" s="60">
        <v>4.2</v>
      </c>
      <c r="I83" s="60">
        <f t="shared" si="14"/>
        <v>31.499999999999996</v>
      </c>
      <c r="J83" s="60">
        <v>5.4</v>
      </c>
      <c r="K83" s="60">
        <v>7.7</v>
      </c>
      <c r="L83" s="60">
        <v>17</v>
      </c>
      <c r="M83" s="18">
        <f t="shared" si="15"/>
        <v>30.1</v>
      </c>
      <c r="N83" s="60">
        <v>8.4</v>
      </c>
      <c r="O83" s="60">
        <v>10.1</v>
      </c>
      <c r="P83" s="60">
        <v>20.2</v>
      </c>
      <c r="Q83" s="18">
        <f t="shared" si="16"/>
        <v>38.7</v>
      </c>
    </row>
    <row r="84" spans="1:17" ht="12.75">
      <c r="A84" s="64" t="s">
        <v>3</v>
      </c>
      <c r="B84" s="66">
        <f aca="true" t="shared" si="17" ref="B84:M84">SUM(B64:B83)</f>
        <v>41668.80000000001</v>
      </c>
      <c r="C84" s="66">
        <f t="shared" si="17"/>
        <v>40353.43</v>
      </c>
      <c r="D84" s="66">
        <f t="shared" si="17"/>
        <v>40967</v>
      </c>
      <c r="E84" s="66">
        <f t="shared" si="17"/>
        <v>122989.23000000001</v>
      </c>
      <c r="F84" s="66">
        <f t="shared" si="17"/>
        <v>43980.00000000001</v>
      </c>
      <c r="G84" s="66">
        <f t="shared" si="17"/>
        <v>43819.400000000016</v>
      </c>
      <c r="H84" s="66">
        <f t="shared" si="17"/>
        <v>44088.99999999999</v>
      </c>
      <c r="I84" s="66">
        <f t="shared" si="17"/>
        <v>131888.40000000002</v>
      </c>
      <c r="J84" s="66">
        <f t="shared" si="17"/>
        <v>44461.30000000001</v>
      </c>
      <c r="K84" s="66">
        <f t="shared" si="17"/>
        <v>40568.19999999998</v>
      </c>
      <c r="L84" s="66">
        <f t="shared" si="17"/>
        <v>45875.2</v>
      </c>
      <c r="M84" s="66">
        <f t="shared" si="17"/>
        <v>130904.70000000003</v>
      </c>
      <c r="N84" s="66">
        <f>SUM(N64:N83)</f>
        <v>42186.79999999999</v>
      </c>
      <c r="O84" s="66">
        <f>SUM(O64:O83)</f>
        <v>45397.30800000001</v>
      </c>
      <c r="P84" s="66">
        <f>SUM(P64:P83)</f>
        <v>46732.2</v>
      </c>
      <c r="Q84" s="66">
        <f>SUM(Q64:Q83)</f>
        <v>134316.30800000005</v>
      </c>
    </row>
    <row r="85" spans="1:17" ht="12.75" customHeight="1">
      <c r="A85" s="94" t="s">
        <v>104</v>
      </c>
      <c r="B85" s="17">
        <v>136.9</v>
      </c>
      <c r="C85" s="17">
        <v>136.9</v>
      </c>
      <c r="D85" s="17">
        <v>136.9</v>
      </c>
      <c r="E85" s="17">
        <f>SUM(B85:D85)</f>
        <v>410.70000000000005</v>
      </c>
      <c r="F85" s="17">
        <v>136.9</v>
      </c>
      <c r="G85" s="17">
        <v>136.9</v>
      </c>
      <c r="H85" s="17">
        <v>136.9</v>
      </c>
      <c r="I85" s="17">
        <f>SUM(F85:H85)</f>
        <v>410.70000000000005</v>
      </c>
      <c r="J85" s="17">
        <v>136.9</v>
      </c>
      <c r="K85" s="17">
        <v>136.9</v>
      </c>
      <c r="L85" s="17">
        <v>136.9</v>
      </c>
      <c r="M85" s="18">
        <f>SUM(J85:L85)</f>
        <v>410.70000000000005</v>
      </c>
      <c r="N85" s="17">
        <v>136.9</v>
      </c>
      <c r="O85" s="17">
        <v>136.9</v>
      </c>
      <c r="P85" s="17">
        <v>136.9</v>
      </c>
      <c r="Q85" s="18">
        <f>SUM(N85:P85)</f>
        <v>410.70000000000005</v>
      </c>
    </row>
    <row r="86" spans="1:17" ht="12.75">
      <c r="A86" s="19" t="s">
        <v>115</v>
      </c>
      <c r="B86" s="66">
        <f>B84-B85</f>
        <v>41531.90000000001</v>
      </c>
      <c r="C86" s="66">
        <f>C84-C85</f>
        <v>40216.53</v>
      </c>
      <c r="D86" s="66">
        <f>D84-D85</f>
        <v>40830.1</v>
      </c>
      <c r="E86" s="66">
        <f aca="true" t="shared" si="18" ref="E86:Q86">+E84-E85</f>
        <v>122578.53000000001</v>
      </c>
      <c r="F86" s="66">
        <f t="shared" si="18"/>
        <v>43843.100000000006</v>
      </c>
      <c r="G86" s="66">
        <f t="shared" si="18"/>
        <v>43682.500000000015</v>
      </c>
      <c r="H86" s="66">
        <f t="shared" si="18"/>
        <v>43952.09999999999</v>
      </c>
      <c r="I86" s="66">
        <f t="shared" si="18"/>
        <v>131477.7</v>
      </c>
      <c r="J86" s="66">
        <f t="shared" si="18"/>
        <v>44324.40000000001</v>
      </c>
      <c r="K86" s="66">
        <f t="shared" si="18"/>
        <v>40431.29999999998</v>
      </c>
      <c r="L86" s="66">
        <f t="shared" si="18"/>
        <v>45738.299999999996</v>
      </c>
      <c r="M86" s="66">
        <f t="shared" si="18"/>
        <v>130494.00000000003</v>
      </c>
      <c r="N86" s="66">
        <f t="shared" si="18"/>
        <v>42049.89999999999</v>
      </c>
      <c r="O86" s="66">
        <f t="shared" si="18"/>
        <v>45260.40800000001</v>
      </c>
      <c r="P86" s="66">
        <f t="shared" si="18"/>
        <v>46595.299999999996</v>
      </c>
      <c r="Q86" s="66">
        <f t="shared" si="18"/>
        <v>133905.60800000004</v>
      </c>
    </row>
    <row r="87" spans="1:17" ht="12.75">
      <c r="A87" s="40" t="s">
        <v>103</v>
      </c>
      <c r="B87" s="83">
        <v>0</v>
      </c>
      <c r="C87" s="83">
        <v>0</v>
      </c>
      <c r="D87" s="83">
        <v>0</v>
      </c>
      <c r="E87" s="83">
        <f>SUM(B87:D87)</f>
        <v>0</v>
      </c>
      <c r="F87" s="83">
        <v>0</v>
      </c>
      <c r="G87" s="83">
        <v>0</v>
      </c>
      <c r="H87" s="83">
        <v>0</v>
      </c>
      <c r="I87" s="83">
        <f>SUM(F87:H87)</f>
        <v>0</v>
      </c>
      <c r="J87" s="83">
        <v>0</v>
      </c>
      <c r="K87" s="83">
        <v>0</v>
      </c>
      <c r="L87" s="83">
        <v>0</v>
      </c>
      <c r="M87" s="41">
        <f>SUM(J87:L87)</f>
        <v>0</v>
      </c>
      <c r="N87" s="83">
        <v>0</v>
      </c>
      <c r="O87" s="83">
        <v>0</v>
      </c>
      <c r="P87" s="83">
        <v>0</v>
      </c>
      <c r="Q87" s="41">
        <f>SUM(N87:P87)</f>
        <v>0</v>
      </c>
    </row>
    <row r="88" spans="1:17" ht="12.75">
      <c r="A88" s="64" t="s">
        <v>5</v>
      </c>
      <c r="B88" s="44">
        <f aca="true" t="shared" si="19" ref="B88:Q88">B86+B87</f>
        <v>41531.90000000001</v>
      </c>
      <c r="C88" s="44">
        <f t="shared" si="19"/>
        <v>40216.53</v>
      </c>
      <c r="D88" s="44">
        <f t="shared" si="19"/>
        <v>40830.1</v>
      </c>
      <c r="E88" s="44">
        <f t="shared" si="19"/>
        <v>122578.53000000001</v>
      </c>
      <c r="F88" s="44">
        <f t="shared" si="19"/>
        <v>43843.100000000006</v>
      </c>
      <c r="G88" s="44">
        <f t="shared" si="19"/>
        <v>43682.500000000015</v>
      </c>
      <c r="H88" s="44">
        <f t="shared" si="19"/>
        <v>43952.09999999999</v>
      </c>
      <c r="I88" s="44">
        <f t="shared" si="19"/>
        <v>131477.7</v>
      </c>
      <c r="J88" s="44">
        <f t="shared" si="19"/>
        <v>44324.40000000001</v>
      </c>
      <c r="K88" s="44">
        <f t="shared" si="19"/>
        <v>40431.29999999998</v>
      </c>
      <c r="L88" s="44">
        <f t="shared" si="19"/>
        <v>45738.299999999996</v>
      </c>
      <c r="M88" s="44">
        <f t="shared" si="19"/>
        <v>130494.00000000003</v>
      </c>
      <c r="N88" s="44">
        <f t="shared" si="19"/>
        <v>42049.89999999999</v>
      </c>
      <c r="O88" s="44">
        <f t="shared" si="19"/>
        <v>45260.40800000001</v>
      </c>
      <c r="P88" s="44">
        <f t="shared" si="19"/>
        <v>46595.299999999996</v>
      </c>
      <c r="Q88" s="44">
        <f t="shared" si="19"/>
        <v>133905.60800000004</v>
      </c>
    </row>
    <row r="89" ht="12.75">
      <c r="A89" s="24" t="s">
        <v>116</v>
      </c>
    </row>
    <row r="90" ht="12.75">
      <c r="A90" s="24"/>
    </row>
    <row r="92" spans="1:17" ht="12.75" customHeight="1">
      <c r="A92" s="1" t="s">
        <v>78</v>
      </c>
      <c r="M92" s="36"/>
      <c r="Q92" s="2" t="s">
        <v>117</v>
      </c>
    </row>
    <row r="93" spans="1:17" ht="12.75" customHeight="1">
      <c r="A93" s="37" t="s">
        <v>106</v>
      </c>
      <c r="B93" s="38" t="s">
        <v>9</v>
      </c>
      <c r="C93" s="38"/>
      <c r="D93" s="38"/>
      <c r="E93" s="38"/>
      <c r="F93" s="38" t="s">
        <v>82</v>
      </c>
      <c r="G93" s="38"/>
      <c r="H93" s="38"/>
      <c r="I93" s="38"/>
      <c r="J93" s="38" t="s">
        <v>86</v>
      </c>
      <c r="K93" s="38"/>
      <c r="L93" s="38"/>
      <c r="M93" s="38"/>
      <c r="N93" s="38" t="s">
        <v>111</v>
      </c>
      <c r="O93" s="38"/>
      <c r="P93" s="38"/>
      <c r="Q93" s="38"/>
    </row>
    <row r="94" spans="1:17" ht="12.75" customHeight="1">
      <c r="A94" s="37"/>
      <c r="B94" s="39" t="s">
        <v>6</v>
      </c>
      <c r="C94" s="39" t="s">
        <v>7</v>
      </c>
      <c r="D94" s="39" t="s">
        <v>8</v>
      </c>
      <c r="E94" s="39" t="s">
        <v>107</v>
      </c>
      <c r="F94" s="39" t="s">
        <v>79</v>
      </c>
      <c r="G94" s="39" t="s">
        <v>80</v>
      </c>
      <c r="H94" s="39" t="s">
        <v>81</v>
      </c>
      <c r="I94" s="39" t="s">
        <v>107</v>
      </c>
      <c r="J94" s="39" t="s">
        <v>83</v>
      </c>
      <c r="K94" s="39" t="s">
        <v>84</v>
      </c>
      <c r="L94" s="39" t="s">
        <v>85</v>
      </c>
      <c r="M94" s="39" t="s">
        <v>107</v>
      </c>
      <c r="N94" s="39" t="s">
        <v>108</v>
      </c>
      <c r="O94" s="39" t="s">
        <v>109</v>
      </c>
      <c r="P94" s="39" t="s">
        <v>110</v>
      </c>
      <c r="Q94" s="39" t="s">
        <v>107</v>
      </c>
    </row>
    <row r="95" spans="1:17" ht="12.75">
      <c r="A95" s="19" t="s">
        <v>114</v>
      </c>
      <c r="B95" s="73">
        <v>21757.2</v>
      </c>
      <c r="C95" s="73">
        <v>22212.2</v>
      </c>
      <c r="D95" s="73">
        <v>33000.1</v>
      </c>
      <c r="E95" s="73">
        <v>76969.5</v>
      </c>
      <c r="F95" s="73">
        <v>21056.8</v>
      </c>
      <c r="G95" s="73">
        <v>24286.5</v>
      </c>
      <c r="H95" s="73">
        <v>34688.8</v>
      </c>
      <c r="I95" s="73">
        <v>80032.1</v>
      </c>
      <c r="J95" s="73">
        <v>21925.5</v>
      </c>
      <c r="K95" s="73">
        <v>22445.5</v>
      </c>
      <c r="L95" s="73">
        <v>30438.5</v>
      </c>
      <c r="M95" s="73">
        <v>74809.5</v>
      </c>
      <c r="N95" s="73">
        <v>24676.7</v>
      </c>
      <c r="O95" s="73">
        <v>21773.1</v>
      </c>
      <c r="P95" s="73">
        <v>33687.3</v>
      </c>
      <c r="Q95" s="73">
        <v>80137.1</v>
      </c>
    </row>
    <row r="96" spans="1:17" ht="24">
      <c r="A96" s="45" t="s">
        <v>104</v>
      </c>
      <c r="B96" s="90">
        <v>0</v>
      </c>
      <c r="C96" s="91">
        <v>0</v>
      </c>
      <c r="D96" s="91">
        <v>0</v>
      </c>
      <c r="E96" s="91">
        <v>0</v>
      </c>
      <c r="F96" s="91">
        <v>269.5</v>
      </c>
      <c r="G96" s="91">
        <v>269.5</v>
      </c>
      <c r="H96" s="91">
        <v>269.5</v>
      </c>
      <c r="I96" s="91">
        <v>808.5</v>
      </c>
      <c r="J96" s="91">
        <v>269.5</v>
      </c>
      <c r="K96" s="91">
        <v>269.5</v>
      </c>
      <c r="L96" s="91">
        <v>269.5</v>
      </c>
      <c r="M96" s="17">
        <v>808.5</v>
      </c>
      <c r="N96" s="91">
        <v>269.5</v>
      </c>
      <c r="O96" s="91">
        <v>269.5</v>
      </c>
      <c r="P96" s="91">
        <v>0</v>
      </c>
      <c r="Q96" s="17">
        <v>539</v>
      </c>
    </row>
    <row r="97" spans="1:17" ht="12.75">
      <c r="A97" s="19" t="s">
        <v>115</v>
      </c>
      <c r="B97" s="66">
        <v>21757.2</v>
      </c>
      <c r="C97" s="66">
        <v>22212.2</v>
      </c>
      <c r="D97" s="66">
        <v>33000.1</v>
      </c>
      <c r="E97" s="66">
        <v>76969.5</v>
      </c>
      <c r="F97" s="66">
        <v>20787.3</v>
      </c>
      <c r="G97" s="66">
        <v>24017</v>
      </c>
      <c r="H97" s="66">
        <v>34419.3</v>
      </c>
      <c r="I97" s="66">
        <v>79223.6</v>
      </c>
      <c r="J97" s="66">
        <v>21656</v>
      </c>
      <c r="K97" s="66">
        <v>22176</v>
      </c>
      <c r="L97" s="66">
        <v>30169</v>
      </c>
      <c r="M97" s="66">
        <v>74001</v>
      </c>
      <c r="N97" s="66">
        <v>24407.2</v>
      </c>
      <c r="O97" s="66">
        <v>21503.6</v>
      </c>
      <c r="P97" s="66">
        <v>33687.3</v>
      </c>
      <c r="Q97" s="66">
        <v>79598.1</v>
      </c>
    </row>
    <row r="98" ht="12.75">
      <c r="A98" s="24" t="s">
        <v>116</v>
      </c>
    </row>
  </sheetData>
  <mergeCells count="20">
    <mergeCell ref="N93:Q93"/>
    <mergeCell ref="A93:A94"/>
    <mergeCell ref="B93:E93"/>
    <mergeCell ref="F93:I93"/>
    <mergeCell ref="J93:M93"/>
    <mergeCell ref="N62:Q62"/>
    <mergeCell ref="A62:A63"/>
    <mergeCell ref="B62:E62"/>
    <mergeCell ref="F62:I62"/>
    <mergeCell ref="J62:M62"/>
    <mergeCell ref="N2:Q2"/>
    <mergeCell ref="A31:A32"/>
    <mergeCell ref="B31:E31"/>
    <mergeCell ref="F31:I31"/>
    <mergeCell ref="J31:M31"/>
    <mergeCell ref="N31:Q31"/>
    <mergeCell ref="A2:A3"/>
    <mergeCell ref="B2:E2"/>
    <mergeCell ref="F2:I2"/>
    <mergeCell ref="J2:M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3" r:id="rId1"/>
  <headerFooter alignWithMargins="0">
    <oddHeader>&amp;C&amp;"Arial,Bold"&amp;12TANZANIA REVENUE AUTHORITY
Actual Revenue Collections (Quarterly) for 2002/03 By Region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TRA-RPPD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Swebe</dc:creator>
  <cp:keywords/>
  <dc:description/>
  <cp:lastModifiedBy>Emmanuel and Sarah</cp:lastModifiedBy>
  <cp:lastPrinted>2009-04-29T15:09:30Z</cp:lastPrinted>
  <dcterms:created xsi:type="dcterms:W3CDTF">2005-05-16T04:25:43Z</dcterms:created>
  <dcterms:modified xsi:type="dcterms:W3CDTF">2009-04-29T15:09:59Z</dcterms:modified>
  <cp:category/>
  <cp:version/>
  <cp:contentType/>
  <cp:contentStatus/>
</cp:coreProperties>
</file>