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7935" tabRatio="604" activeTab="1"/>
  </bookViews>
  <sheets>
    <sheet name="Dept-98-99" sheetId="1" r:id="rId1"/>
    <sheet name="TaxItem-98-99" sheetId="2" r:id="rId2"/>
    <sheet name="Reg-98-99" sheetId="3" r:id="rId3"/>
  </sheets>
  <definedNames/>
  <calcPr fullCalcOnLoad="1"/>
</workbook>
</file>

<file path=xl/sharedStrings.xml><?xml version="1.0" encoding="utf-8"?>
<sst xmlns="http://schemas.openxmlformats.org/spreadsheetml/2006/main" count="311" uniqueCount="100">
  <si>
    <t>DEPARTMENT</t>
  </si>
  <si>
    <t>Income Tax</t>
  </si>
  <si>
    <t>VAT</t>
  </si>
  <si>
    <t>Add:Treasury Voucher</t>
  </si>
  <si>
    <t>GRAND TOTAL</t>
  </si>
  <si>
    <t>July</t>
  </si>
  <si>
    <t>August</t>
  </si>
  <si>
    <t>September</t>
  </si>
  <si>
    <t>1st Quarter</t>
  </si>
  <si>
    <t>Limited Companies</t>
  </si>
  <si>
    <t>Parastatals</t>
  </si>
  <si>
    <t>Individuals</t>
  </si>
  <si>
    <t>Shipping Tax</t>
  </si>
  <si>
    <t>Transport</t>
  </si>
  <si>
    <t>Rental Tax</t>
  </si>
  <si>
    <t>REGION</t>
  </si>
  <si>
    <t>Arusha</t>
  </si>
  <si>
    <t>Coast</t>
  </si>
  <si>
    <t>Dodoma</t>
  </si>
  <si>
    <t>Iringa</t>
  </si>
  <si>
    <t>Kagera</t>
  </si>
  <si>
    <t>Kigoma</t>
  </si>
  <si>
    <t>Kilimanjaro</t>
  </si>
  <si>
    <t>Lindi</t>
  </si>
  <si>
    <t>Mara</t>
  </si>
  <si>
    <t>Mbeya</t>
  </si>
  <si>
    <t>Morogoro</t>
  </si>
  <si>
    <t>Mtwara</t>
  </si>
  <si>
    <t>Mwanza</t>
  </si>
  <si>
    <t>Ruvuma</t>
  </si>
  <si>
    <t>Shinyanga</t>
  </si>
  <si>
    <t>Singida</t>
  </si>
  <si>
    <t>Tabora</t>
  </si>
  <si>
    <t>Tanga</t>
  </si>
  <si>
    <t>Rukwa</t>
  </si>
  <si>
    <t>Excise Duty- Local</t>
  </si>
  <si>
    <t>Beer</t>
  </si>
  <si>
    <t>Cigarettes</t>
  </si>
  <si>
    <t>Soft Drinks</t>
  </si>
  <si>
    <t>Spirits/Konyagi</t>
  </si>
  <si>
    <t>Other products</t>
  </si>
  <si>
    <t>Sub-Total</t>
  </si>
  <si>
    <t>Textiles</t>
  </si>
  <si>
    <t>Soap &amp; Detergents</t>
  </si>
  <si>
    <t>Sugar</t>
  </si>
  <si>
    <t>Others</t>
  </si>
  <si>
    <t>Departure Charges</t>
  </si>
  <si>
    <t>Motor Vehicle Taxes</t>
  </si>
  <si>
    <t>Stamp Duty</t>
  </si>
  <si>
    <t>Non Tax Revenue</t>
  </si>
  <si>
    <t>Income Tax Department</t>
  </si>
  <si>
    <t>Customs and Excise Department</t>
  </si>
  <si>
    <t>Import Duty</t>
  </si>
  <si>
    <t>Excise Duty-Imports</t>
  </si>
  <si>
    <t>Excise Duty Petroleum</t>
  </si>
  <si>
    <t>Other Import charges</t>
  </si>
  <si>
    <t>Exports Duty</t>
  </si>
  <si>
    <t>NON-TAX  REVENUE</t>
  </si>
  <si>
    <t xml:space="preserve">Auction Sales </t>
  </si>
  <si>
    <t>Sales of Stores</t>
  </si>
  <si>
    <t>Printing &amp; Publications</t>
  </si>
  <si>
    <t>Customs Warehouse Rent</t>
  </si>
  <si>
    <t>Customs Agency Fees</t>
  </si>
  <si>
    <t>Other Collections</t>
  </si>
  <si>
    <t>PAYE</t>
  </si>
  <si>
    <t>October</t>
  </si>
  <si>
    <t>November</t>
  </si>
  <si>
    <t>December</t>
  </si>
  <si>
    <t>2nd Quarter</t>
  </si>
  <si>
    <t>January</t>
  </si>
  <si>
    <t>February</t>
  </si>
  <si>
    <t>March</t>
  </si>
  <si>
    <t>3rd Quarter</t>
  </si>
  <si>
    <t>VAT Department</t>
  </si>
  <si>
    <t>Customs and Excise</t>
  </si>
  <si>
    <t>Withholding Tax (Goods and Services)</t>
  </si>
  <si>
    <t>Withholding Tax Insurance Commission</t>
  </si>
  <si>
    <t>Withholding Tax Bank Interest</t>
  </si>
  <si>
    <t>Withholding Tax (IRMD)</t>
  </si>
  <si>
    <t xml:space="preserve">Other Taxes Business-Licences </t>
  </si>
  <si>
    <t>Miscellaneous Collections</t>
  </si>
  <si>
    <t>VAT - Local</t>
  </si>
  <si>
    <t>VAT - Imports</t>
  </si>
  <si>
    <t>VAT - Petroleum</t>
  </si>
  <si>
    <t>Dar es Salaam</t>
  </si>
  <si>
    <t>Add: Treasury Voucher</t>
  </si>
  <si>
    <t>Less: Transfers to refunds A/C &amp; VETA</t>
  </si>
  <si>
    <t>TAX ITEM</t>
  </si>
  <si>
    <t>Total</t>
  </si>
  <si>
    <t>April</t>
  </si>
  <si>
    <t>May</t>
  </si>
  <si>
    <t>June</t>
  </si>
  <si>
    <t>4th Quarter</t>
  </si>
  <si>
    <t>Road Toll</t>
  </si>
  <si>
    <t>Skills and Development Levy/Payroll Levy</t>
  </si>
  <si>
    <t>Auction Sales Government Propety</t>
  </si>
  <si>
    <t>TOTAL (GROSS)</t>
  </si>
  <si>
    <t>TOTAL (NET)</t>
  </si>
  <si>
    <t>Millions TShs</t>
  </si>
  <si>
    <t>Non-Tax Revenue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</si>
</sst>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-* #,##0.0_-;\-* #,##0.0_-;_-* &quot;-&quot;??_-;_-@_-"/>
    <numFmt numFmtId="173" formatCode="_-* #,##0_-;\-* #,##0_-;_-* &quot;-&quot;??_-;_-@_-"/>
    <numFmt numFmtId="174" formatCode="#,##0.0_ ;[Red]\-#,##0.0\ "/>
    <numFmt numFmtId="175" formatCode="_(* #,##0.0_);_(* \(#,##0.0\);_(* &quot;-&quot;??_);_(@_)"/>
    <numFmt numFmtId="176" formatCode="_-* #,##0.0_-;\-* #,##0.0_-;_-* &quot;-&quot;?_-;_-@_-"/>
    <numFmt numFmtId="177" formatCode="#,##0_ ;\-#,##0\ "/>
    <numFmt numFmtId="178" formatCode="#,##0.0_ ;\-#,##0.0\ "/>
    <numFmt numFmtId="179" formatCode="_-* #,##0_-;\-* #,##0_-;_-* &quot;-&quot;?_-;_-@_-"/>
    <numFmt numFmtId="180" formatCode="#,##0.0"/>
    <numFmt numFmtId="181" formatCode="_(* #,##0.0_);_(* \(#,##0.0\);_(* &quot;-&quot;?_);_(@_)"/>
    <numFmt numFmtId="182" formatCode="#,##0.0;[Red]#,##0.0"/>
    <numFmt numFmtId="183" formatCode="0.0"/>
    <numFmt numFmtId="184" formatCode="0.0%"/>
  </numFmts>
  <fonts count="10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Tahoma"/>
      <family val="2"/>
    </font>
    <font>
      <b/>
      <sz val="10"/>
      <name val="Tahoma"/>
      <family val="2"/>
    </font>
    <font>
      <sz val="9"/>
      <name val="Tahoma"/>
      <family val="2"/>
    </font>
    <font>
      <sz val="8.5"/>
      <name val="Tahoma"/>
      <family val="2"/>
    </font>
    <font>
      <b/>
      <sz val="9"/>
      <name val="Tahoma"/>
      <family val="2"/>
    </font>
    <font>
      <sz val="8"/>
      <name val="Tahoma"/>
      <family val="2"/>
    </font>
    <font>
      <b/>
      <i/>
      <sz val="10"/>
      <name val="Tahoma"/>
      <family val="2"/>
    </font>
  </fonts>
  <fills count="6">
    <fill>
      <patternFill/>
    </fill>
    <fill>
      <patternFill patternType="gray125"/>
    </fill>
    <fill>
      <patternFill patternType="lightGray"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lightGray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4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3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/>
    </xf>
    <xf numFmtId="174" fontId="4" fillId="0" borderId="0" xfId="0" applyNumberFormat="1" applyFont="1" applyBorder="1" applyAlignment="1">
      <alignment/>
    </xf>
    <xf numFmtId="0" fontId="4" fillId="0" borderId="0" xfId="0" applyFont="1" applyBorder="1" applyAlignment="1">
      <alignment vertical="center"/>
    </xf>
    <xf numFmtId="176" fontId="3" fillId="0" borderId="1" xfId="0" applyNumberFormat="1" applyFont="1" applyBorder="1" applyAlignment="1">
      <alignment/>
    </xf>
    <xf numFmtId="0" fontId="3" fillId="0" borderId="1" xfId="0" applyFont="1" applyBorder="1" applyAlignment="1" quotePrefix="1">
      <alignment horizontal="left"/>
    </xf>
    <xf numFmtId="0" fontId="3" fillId="0" borderId="1" xfId="0" applyFont="1" applyBorder="1" applyAlignment="1" quotePrefix="1">
      <alignment horizontal="left" wrapText="1"/>
    </xf>
    <xf numFmtId="176" fontId="4" fillId="0" borderId="1" xfId="0" applyNumberFormat="1" applyFont="1" applyBorder="1" applyAlignment="1">
      <alignment/>
    </xf>
    <xf numFmtId="172" fontId="3" fillId="0" borderId="1" xfId="15" applyNumberFormat="1" applyFont="1" applyBorder="1" applyAlignment="1">
      <alignment/>
    </xf>
    <xf numFmtId="0" fontId="4" fillId="0" borderId="2" xfId="0" applyFont="1" applyBorder="1" applyAlignment="1">
      <alignment/>
    </xf>
    <xf numFmtId="176" fontId="4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centerContinuous"/>
    </xf>
    <xf numFmtId="176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Continuous"/>
    </xf>
    <xf numFmtId="172" fontId="3" fillId="0" borderId="1" xfId="15" applyNumberFormat="1" applyFont="1" applyBorder="1" applyAlignment="1" quotePrefix="1">
      <alignment horizontal="right"/>
    </xf>
    <xf numFmtId="172" fontId="3" fillId="0" borderId="3" xfId="15" applyNumberFormat="1" applyFont="1" applyBorder="1" applyAlignment="1" quotePrefix="1">
      <alignment horizontal="right"/>
    </xf>
    <xf numFmtId="0" fontId="3" fillId="0" borderId="1" xfId="0" applyFont="1" applyBorder="1" applyAlignment="1">
      <alignment horizontal="left"/>
    </xf>
    <xf numFmtId="172" fontId="3" fillId="0" borderId="3" xfId="15" applyNumberFormat="1" applyFont="1" applyBorder="1" applyAlignment="1">
      <alignment horizontal="right"/>
    </xf>
    <xf numFmtId="172" fontId="3" fillId="0" borderId="1" xfId="15" applyNumberFormat="1" applyFont="1" applyBorder="1" applyAlignment="1">
      <alignment horizontal="right"/>
    </xf>
    <xf numFmtId="0" fontId="3" fillId="0" borderId="1" xfId="0" applyFont="1" applyBorder="1" applyAlignment="1">
      <alignment horizontal="left" wrapText="1"/>
    </xf>
    <xf numFmtId="172" fontId="3" fillId="0" borderId="0" xfId="15" applyNumberFormat="1" applyFont="1" applyAlignment="1">
      <alignment/>
    </xf>
    <xf numFmtId="0" fontId="3" fillId="0" borderId="1" xfId="0" applyFont="1" applyBorder="1" applyAlignment="1">
      <alignment vertical="top" wrapText="1"/>
    </xf>
    <xf numFmtId="171" fontId="3" fillId="0" borderId="0" xfId="15" applyFont="1" applyAlignment="1">
      <alignment/>
    </xf>
    <xf numFmtId="172" fontId="3" fillId="0" borderId="3" xfId="15" applyNumberFormat="1" applyFont="1" applyBorder="1" applyAlignment="1">
      <alignment/>
    </xf>
    <xf numFmtId="176" fontId="3" fillId="0" borderId="1" xfId="15" applyNumberFormat="1" applyFont="1" applyBorder="1" applyAlignment="1" quotePrefix="1">
      <alignment horizontal="right"/>
    </xf>
    <xf numFmtId="176" fontId="4" fillId="0" borderId="1" xfId="15" applyNumberFormat="1" applyFont="1" applyBorder="1" applyAlignment="1" quotePrefix="1">
      <alignment horizontal="right"/>
    </xf>
    <xf numFmtId="176" fontId="3" fillId="0" borderId="1" xfId="15" applyNumberFormat="1" applyFont="1" applyBorder="1" applyAlignment="1">
      <alignment horizontal="right"/>
    </xf>
    <xf numFmtId="176" fontId="4" fillId="0" borderId="1" xfId="15" applyNumberFormat="1" applyFont="1" applyBorder="1" applyAlignment="1">
      <alignment/>
    </xf>
    <xf numFmtId="172" fontId="4" fillId="0" borderId="1" xfId="15" applyNumberFormat="1" applyFont="1" applyBorder="1" applyAlignment="1">
      <alignment/>
    </xf>
    <xf numFmtId="0" fontId="5" fillId="0" borderId="1" xfId="0" applyFont="1" applyBorder="1" applyAlignment="1">
      <alignment wrapText="1"/>
    </xf>
    <xf numFmtId="0" fontId="4" fillId="0" borderId="0" xfId="0" applyFont="1" applyFill="1" applyBorder="1" applyAlignment="1">
      <alignment horizontal="centerContinuous" vertical="center"/>
    </xf>
    <xf numFmtId="0" fontId="3" fillId="0" borderId="0" xfId="0" applyFont="1" applyFill="1" applyBorder="1" applyAlignment="1">
      <alignment/>
    </xf>
    <xf numFmtId="0" fontId="5" fillId="0" borderId="1" xfId="0" applyFont="1" applyBorder="1" applyAlignment="1">
      <alignment horizontal="left" vertical="center" wrapText="1"/>
    </xf>
    <xf numFmtId="172" fontId="3" fillId="0" borderId="1" xfId="15" applyNumberFormat="1" applyFont="1" applyBorder="1" applyAlignment="1">
      <alignment vertical="center"/>
    </xf>
    <xf numFmtId="0" fontId="3" fillId="0" borderId="4" xfId="0" applyFont="1" applyBorder="1" applyAlignment="1" quotePrefix="1">
      <alignment horizontal="left" wrapText="1"/>
    </xf>
    <xf numFmtId="0" fontId="4" fillId="0" borderId="0" xfId="0" applyFont="1" applyBorder="1" applyAlignment="1">
      <alignment/>
    </xf>
    <xf numFmtId="0" fontId="3" fillId="3" borderId="3" xfId="0" applyFont="1" applyFill="1" applyBorder="1" applyAlignment="1" quotePrefix="1">
      <alignment horizontal="right"/>
    </xf>
    <xf numFmtId="0" fontId="3" fillId="3" borderId="1" xfId="0" applyFont="1" applyFill="1" applyBorder="1" applyAlignment="1" quotePrefix="1">
      <alignment horizontal="right"/>
    </xf>
    <xf numFmtId="0" fontId="3" fillId="3" borderId="1" xfId="0" applyFont="1" applyFill="1" applyBorder="1" applyAlignment="1">
      <alignment horizontal="centerContinuous"/>
    </xf>
    <xf numFmtId="172" fontId="3" fillId="3" borderId="1" xfId="15" applyNumberFormat="1" applyFont="1" applyFill="1" applyBorder="1" applyAlignment="1" quotePrefix="1">
      <alignment horizontal="right"/>
    </xf>
    <xf numFmtId="182" fontId="3" fillId="3" borderId="1" xfId="0" applyNumberFormat="1" applyFont="1" applyFill="1" applyBorder="1" applyAlignment="1" quotePrefix="1">
      <alignment horizontal="right"/>
    </xf>
    <xf numFmtId="1" fontId="3" fillId="3" borderId="1" xfId="0" applyNumberFormat="1" applyFont="1" applyFill="1" applyBorder="1" applyAlignment="1">
      <alignment horizontal="center"/>
    </xf>
    <xf numFmtId="0" fontId="3" fillId="4" borderId="0" xfId="0" applyFont="1" applyFill="1" applyAlignment="1">
      <alignment/>
    </xf>
    <xf numFmtId="172" fontId="4" fillId="0" borderId="1" xfId="15" applyNumberFormat="1" applyFont="1" applyBorder="1" applyAlignment="1" quotePrefix="1">
      <alignment horizontal="right"/>
    </xf>
    <xf numFmtId="172" fontId="4" fillId="0" borderId="1" xfId="0" applyNumberFormat="1" applyFont="1" applyBorder="1" applyAlignment="1">
      <alignment/>
    </xf>
    <xf numFmtId="172" fontId="4" fillId="0" borderId="0" xfId="0" applyNumberFormat="1" applyFont="1" applyBorder="1" applyAlignment="1">
      <alignment/>
    </xf>
    <xf numFmtId="43" fontId="3" fillId="0" borderId="0" xfId="0" applyNumberFormat="1" applyFont="1" applyAlignment="1">
      <alignment/>
    </xf>
    <xf numFmtId="0" fontId="7" fillId="2" borderId="1" xfId="0" applyFont="1" applyFill="1" applyBorder="1" applyAlignment="1">
      <alignment horizontal="center" vertical="center" wrapText="1"/>
    </xf>
    <xf numFmtId="173" fontId="3" fillId="0" borderId="0" xfId="15" applyNumberFormat="1" applyFont="1" applyAlignment="1">
      <alignment/>
    </xf>
    <xf numFmtId="10" fontId="3" fillId="0" borderId="0" xfId="21" applyNumberFormat="1" applyFont="1" applyAlignment="1">
      <alignment/>
    </xf>
    <xf numFmtId="171" fontId="3" fillId="0" borderId="0" xfId="0" applyNumberFormat="1" applyFont="1" applyAlignment="1">
      <alignment/>
    </xf>
    <xf numFmtId="172" fontId="4" fillId="0" borderId="1" xfId="15" applyNumberFormat="1" applyFont="1" applyBorder="1" applyAlignment="1">
      <alignment vertical="center"/>
    </xf>
    <xf numFmtId="172" fontId="4" fillId="0" borderId="1" xfId="0" applyNumberFormat="1" applyFont="1" applyBorder="1" applyAlignment="1">
      <alignment horizontal="left" vertical="center"/>
    </xf>
    <xf numFmtId="172" fontId="3" fillId="0" borderId="1" xfId="0" applyNumberFormat="1" applyFont="1" applyBorder="1" applyAlignment="1">
      <alignment/>
    </xf>
    <xf numFmtId="0" fontId="8" fillId="0" borderId="1" xfId="0" applyFont="1" applyBorder="1" applyAlignment="1">
      <alignment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2" fontId="3" fillId="0" borderId="0" xfId="0" applyNumberFormat="1" applyFont="1" applyAlignment="1">
      <alignment/>
    </xf>
    <xf numFmtId="171" fontId="3" fillId="0" borderId="0" xfId="15" applyNumberFormat="1" applyFont="1" applyAlignment="1">
      <alignment/>
    </xf>
    <xf numFmtId="172" fontId="4" fillId="0" borderId="1" xfId="15" applyNumberFormat="1" applyFont="1" applyBorder="1" applyAlignment="1">
      <alignment horizontal="right"/>
    </xf>
    <xf numFmtId="0" fontId="4" fillId="5" borderId="5" xfId="0" applyFont="1" applyFill="1" applyBorder="1" applyAlignment="1">
      <alignment horizontal="center" vertical="center"/>
    </xf>
    <xf numFmtId="171" fontId="3" fillId="3" borderId="3" xfId="15" applyFont="1" applyFill="1" applyBorder="1" applyAlignment="1" quotePrefix="1">
      <alignment horizontal="right"/>
    </xf>
    <xf numFmtId="172" fontId="4" fillId="0" borderId="3" xfId="15" applyNumberFormat="1" applyFont="1" applyBorder="1" applyAlignment="1">
      <alignment/>
    </xf>
    <xf numFmtId="172" fontId="4" fillId="0" borderId="3" xfId="15" applyNumberFormat="1" applyFont="1" applyBorder="1" applyAlignment="1">
      <alignment horizontal="right"/>
    </xf>
    <xf numFmtId="172" fontId="4" fillId="0" borderId="3" xfId="15" applyNumberFormat="1" applyFont="1" applyBorder="1" applyAlignment="1" quotePrefix="1">
      <alignment horizontal="right"/>
    </xf>
    <xf numFmtId="176" fontId="0" fillId="0" borderId="1" xfId="15" applyNumberFormat="1" applyBorder="1" applyAlignment="1" quotePrefix="1">
      <alignment horizontal="right"/>
    </xf>
    <xf numFmtId="0" fontId="4" fillId="5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 quotePrefix="1">
      <alignment horizontal="center" vertical="center"/>
    </xf>
    <xf numFmtId="0" fontId="4" fillId="5" borderId="3" xfId="0" applyFont="1" applyFill="1" applyBorder="1" applyAlignment="1">
      <alignment horizontal="center"/>
    </xf>
    <xf numFmtId="0" fontId="4" fillId="5" borderId="7" xfId="0" applyFont="1" applyFill="1" applyBorder="1" applyAlignment="1">
      <alignment horizontal="center"/>
    </xf>
    <xf numFmtId="0" fontId="4" fillId="5" borderId="8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3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right"/>
    </xf>
    <xf numFmtId="0" fontId="4" fillId="0" borderId="1" xfId="0" applyFont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2"/>
  <sheetViews>
    <sheetView view="pageBreakPreview" zoomScaleSheetLayoutView="100" workbookViewId="0" topLeftCell="A1">
      <selection activeCell="Q1" sqref="Q1"/>
    </sheetView>
  </sheetViews>
  <sheetFormatPr defaultColWidth="9.140625" defaultRowHeight="12.75"/>
  <cols>
    <col min="1" max="1" width="27.57421875" style="1" customWidth="1"/>
    <col min="2" max="17" width="11.7109375" style="1" customWidth="1"/>
    <col min="18" max="16384" width="9.140625" style="1" customWidth="1"/>
  </cols>
  <sheetData>
    <row r="1" ht="12.75">
      <c r="Q1" s="88" t="s">
        <v>98</v>
      </c>
    </row>
    <row r="2" spans="1:17" ht="12.75" customHeight="1">
      <c r="A2" s="78" t="s">
        <v>0</v>
      </c>
      <c r="B2" s="79" t="s">
        <v>8</v>
      </c>
      <c r="C2" s="80"/>
      <c r="D2" s="80"/>
      <c r="E2" s="81"/>
      <c r="F2" s="77" t="s">
        <v>68</v>
      </c>
      <c r="G2" s="77"/>
      <c r="H2" s="77"/>
      <c r="I2" s="77"/>
      <c r="J2" s="77" t="s">
        <v>72</v>
      </c>
      <c r="K2" s="77"/>
      <c r="L2" s="77"/>
      <c r="M2" s="77"/>
      <c r="N2" s="77" t="s">
        <v>92</v>
      </c>
      <c r="O2" s="77"/>
      <c r="P2" s="77"/>
      <c r="Q2" s="77"/>
    </row>
    <row r="3" spans="1:17" ht="15" customHeight="1">
      <c r="A3" s="78"/>
      <c r="B3" s="64" t="s">
        <v>5</v>
      </c>
      <c r="C3" s="65" t="s">
        <v>6</v>
      </c>
      <c r="D3" s="65" t="s">
        <v>7</v>
      </c>
      <c r="E3" s="67" t="s">
        <v>88</v>
      </c>
      <c r="F3" s="3" t="s">
        <v>65</v>
      </c>
      <c r="G3" s="3" t="s">
        <v>66</v>
      </c>
      <c r="H3" s="3" t="s">
        <v>67</v>
      </c>
      <c r="I3" s="66" t="s">
        <v>88</v>
      </c>
      <c r="J3" s="63" t="s">
        <v>69</v>
      </c>
      <c r="K3" s="63" t="s">
        <v>70</v>
      </c>
      <c r="L3" s="63" t="s">
        <v>71</v>
      </c>
      <c r="M3" s="66" t="s">
        <v>88</v>
      </c>
      <c r="N3" s="63" t="s">
        <v>89</v>
      </c>
      <c r="O3" s="63" t="s">
        <v>90</v>
      </c>
      <c r="P3" s="63" t="s">
        <v>91</v>
      </c>
      <c r="Q3" s="71" t="s">
        <v>88</v>
      </c>
    </row>
    <row r="4" spans="1:17" ht="15" customHeight="1">
      <c r="A4" s="4" t="s">
        <v>1</v>
      </c>
      <c r="B4" s="41">
        <v>11214.367736000004</v>
      </c>
      <c r="C4" s="41">
        <v>9982.965998</v>
      </c>
      <c r="D4" s="41">
        <v>17529.581139</v>
      </c>
      <c r="E4" s="41">
        <f>SUM(B4:D4)</f>
        <v>38726.914873</v>
      </c>
      <c r="F4" s="16">
        <v>15935.004234999999</v>
      </c>
      <c r="G4" s="16">
        <v>12247.103626000004</v>
      </c>
      <c r="H4" s="16">
        <v>19237.730990999997</v>
      </c>
      <c r="I4" s="16">
        <f>SUM(F4:H4)</f>
        <v>47419.838852</v>
      </c>
      <c r="J4" s="16">
        <v>13051.646917000002</v>
      </c>
      <c r="K4" s="16">
        <v>11615.034130999999</v>
      </c>
      <c r="L4" s="16">
        <v>21214.344602</v>
      </c>
      <c r="M4" s="61">
        <f>SUM(J4:L4)</f>
        <v>45881.025649999996</v>
      </c>
      <c r="N4" s="16">
        <v>13624.394421999998</v>
      </c>
      <c r="O4" s="16">
        <v>12354.471094000006</v>
      </c>
      <c r="P4" s="16">
        <v>13624.394421999998</v>
      </c>
      <c r="Q4" s="61">
        <f>SUM(N4:P4)</f>
        <v>39603.259938</v>
      </c>
    </row>
    <row r="5" spans="1:17" ht="15" customHeight="1">
      <c r="A5" s="4" t="s">
        <v>2</v>
      </c>
      <c r="B5" s="41">
        <v>17919.6185538</v>
      </c>
      <c r="C5" s="41">
        <v>20468.06059227999</v>
      </c>
      <c r="D5" s="41">
        <v>22242.289859490003</v>
      </c>
      <c r="E5" s="41">
        <f>SUM(B5:D5)</f>
        <v>60629.96900556999</v>
      </c>
      <c r="F5" s="16">
        <v>21045.66801146</v>
      </c>
      <c r="G5" s="16">
        <v>21928.385551489995</v>
      </c>
      <c r="H5" s="16">
        <v>21557.506498209994</v>
      </c>
      <c r="I5" s="16">
        <f>SUM(F5:H5)</f>
        <v>64531.56006115999</v>
      </c>
      <c r="J5" s="16">
        <v>20348.791498029994</v>
      </c>
      <c r="K5" s="16">
        <v>16746.441508590004</v>
      </c>
      <c r="L5" s="16">
        <v>19475.516525689993</v>
      </c>
      <c r="M5" s="61">
        <f aca="true" t="shared" si="0" ref="M5:M10">SUM(J5:L5)</f>
        <v>56570.74953230999</v>
      </c>
      <c r="N5" s="16">
        <v>17324.952824409997</v>
      </c>
      <c r="O5" s="16">
        <v>18631.81399577</v>
      </c>
      <c r="P5" s="16">
        <v>17324.952824409997</v>
      </c>
      <c r="Q5" s="61">
        <f>SUM(N5:P5)</f>
        <v>53281.71964458999</v>
      </c>
    </row>
    <row r="6" spans="1:17" ht="15" customHeight="1">
      <c r="A6" s="4" t="s">
        <v>74</v>
      </c>
      <c r="B6" s="41">
        <v>17290.428999999996</v>
      </c>
      <c r="C6" s="41">
        <v>19637.645999999997</v>
      </c>
      <c r="D6" s="41">
        <v>21123.712000000003</v>
      </c>
      <c r="E6" s="41">
        <f>SUM(B6:D6)</f>
        <v>58051.787</v>
      </c>
      <c r="F6" s="16">
        <v>22100.79</v>
      </c>
      <c r="G6" s="16">
        <v>20040.24299999999</v>
      </c>
      <c r="H6" s="16">
        <v>19933.862999999994</v>
      </c>
      <c r="I6" s="16">
        <f>SUM(F6:H6)</f>
        <v>62074.89599999999</v>
      </c>
      <c r="J6" s="16">
        <v>18286.932</v>
      </c>
      <c r="K6" s="16">
        <v>17951.845000000005</v>
      </c>
      <c r="L6" s="16">
        <v>18393.552</v>
      </c>
      <c r="M6" s="61">
        <f t="shared" si="0"/>
        <v>54632.329</v>
      </c>
      <c r="N6" s="16">
        <v>15809.1</v>
      </c>
      <c r="O6" s="16">
        <v>16425.487</v>
      </c>
      <c r="P6" s="16">
        <v>15809.1</v>
      </c>
      <c r="Q6" s="61">
        <f>SUM(N6:P6)</f>
        <v>48043.687</v>
      </c>
    </row>
    <row r="7" spans="1:17" ht="15" customHeight="1">
      <c r="A7" s="5" t="s">
        <v>96</v>
      </c>
      <c r="B7" s="59">
        <f>SUM(B4:B6)</f>
        <v>46424.4152898</v>
      </c>
      <c r="C7" s="59">
        <f>SUM(C4:C6)</f>
        <v>50088.67259027999</v>
      </c>
      <c r="D7" s="59">
        <f>SUM(D4:D6)</f>
        <v>60895.582998490005</v>
      </c>
      <c r="E7" s="59">
        <f aca="true" t="shared" si="1" ref="E7:P7">SUM(E4:E6)</f>
        <v>157408.67087857</v>
      </c>
      <c r="F7" s="59">
        <f t="shared" si="1"/>
        <v>59081.462246459996</v>
      </c>
      <c r="G7" s="59">
        <f t="shared" si="1"/>
        <v>54215.73217748999</v>
      </c>
      <c r="H7" s="59">
        <f t="shared" si="1"/>
        <v>60729.10048920999</v>
      </c>
      <c r="I7" s="59">
        <f t="shared" si="1"/>
        <v>174026.29491315997</v>
      </c>
      <c r="J7" s="59">
        <f t="shared" si="1"/>
        <v>51687.37041503</v>
      </c>
      <c r="K7" s="59">
        <f t="shared" si="1"/>
        <v>46313.320639590005</v>
      </c>
      <c r="L7" s="59">
        <f t="shared" si="1"/>
        <v>59083.413127689986</v>
      </c>
      <c r="M7" s="59">
        <f t="shared" si="1"/>
        <v>157084.10418231</v>
      </c>
      <c r="N7" s="59">
        <f t="shared" si="1"/>
        <v>46758.447246409996</v>
      </c>
      <c r="O7" s="59">
        <f t="shared" si="1"/>
        <v>47411.772089770006</v>
      </c>
      <c r="P7" s="59">
        <f t="shared" si="1"/>
        <v>46758.447246409996</v>
      </c>
      <c r="Q7" s="59">
        <f>SUM(Q4:Q6)</f>
        <v>140928.66658259</v>
      </c>
    </row>
    <row r="8" spans="1:17" ht="15" customHeight="1">
      <c r="A8" s="62" t="s">
        <v>86</v>
      </c>
      <c r="B8" s="41">
        <v>0</v>
      </c>
      <c r="C8" s="41">
        <v>0</v>
      </c>
      <c r="D8" s="41">
        <v>0</v>
      </c>
      <c r="E8" s="41">
        <f>SUM(B8:D8)</f>
        <v>0</v>
      </c>
      <c r="F8" s="41">
        <v>0</v>
      </c>
      <c r="G8" s="41">
        <v>0</v>
      </c>
      <c r="H8" s="41">
        <v>0</v>
      </c>
      <c r="I8" s="41">
        <f>SUM(F8:H8)</f>
        <v>0</v>
      </c>
      <c r="J8" s="41">
        <v>0</v>
      </c>
      <c r="K8" s="41">
        <v>0</v>
      </c>
      <c r="L8" s="41">
        <v>0</v>
      </c>
      <c r="M8" s="61">
        <f t="shared" si="0"/>
        <v>0</v>
      </c>
      <c r="N8" s="41">
        <v>0</v>
      </c>
      <c r="O8" s="41">
        <v>0</v>
      </c>
      <c r="P8" s="41">
        <v>0</v>
      </c>
      <c r="Q8" s="61">
        <f>SUM(N8:P8)</f>
        <v>0</v>
      </c>
    </row>
    <row r="9" spans="1:17" ht="15" customHeight="1">
      <c r="A9" s="5" t="s">
        <v>97</v>
      </c>
      <c r="B9" s="59">
        <f>B7-B8</f>
        <v>46424.4152898</v>
      </c>
      <c r="C9" s="59">
        <f aca="true" t="shared" si="2" ref="C9:P9">+C7-C8</f>
        <v>50088.67259027999</v>
      </c>
      <c r="D9" s="59">
        <f t="shared" si="2"/>
        <v>60895.582998490005</v>
      </c>
      <c r="E9" s="59">
        <f t="shared" si="2"/>
        <v>157408.67087857</v>
      </c>
      <c r="F9" s="59">
        <f t="shared" si="2"/>
        <v>59081.462246459996</v>
      </c>
      <c r="G9" s="59">
        <f t="shared" si="2"/>
        <v>54215.73217748999</v>
      </c>
      <c r="H9" s="59">
        <f t="shared" si="2"/>
        <v>60729.10048920999</v>
      </c>
      <c r="I9" s="59">
        <f t="shared" si="2"/>
        <v>174026.29491315997</v>
      </c>
      <c r="J9" s="59">
        <f t="shared" si="2"/>
        <v>51687.37041503</v>
      </c>
      <c r="K9" s="59">
        <f t="shared" si="2"/>
        <v>46313.320639590005</v>
      </c>
      <c r="L9" s="59">
        <f t="shared" si="2"/>
        <v>59083.413127689986</v>
      </c>
      <c r="M9" s="59">
        <f t="shared" si="2"/>
        <v>157084.10418231</v>
      </c>
      <c r="N9" s="59">
        <f t="shared" si="2"/>
        <v>46758.447246409996</v>
      </c>
      <c r="O9" s="59">
        <f t="shared" si="2"/>
        <v>47411.772089770006</v>
      </c>
      <c r="P9" s="59">
        <f t="shared" si="2"/>
        <v>46758.447246409996</v>
      </c>
      <c r="Q9" s="59">
        <f>+Q7-Q8</f>
        <v>140928.66658259</v>
      </c>
    </row>
    <row r="10" spans="1:17" ht="15" customHeight="1">
      <c r="A10" s="4" t="s">
        <v>3</v>
      </c>
      <c r="B10" s="41">
        <v>0</v>
      </c>
      <c r="C10" s="41">
        <v>0</v>
      </c>
      <c r="D10" s="41">
        <v>0</v>
      </c>
      <c r="E10" s="41">
        <f>SUM(B10:D10)</f>
        <v>0</v>
      </c>
      <c r="F10" s="16">
        <v>0</v>
      </c>
      <c r="G10" s="16">
        <v>0</v>
      </c>
      <c r="H10" s="16">
        <v>0</v>
      </c>
      <c r="I10" s="16">
        <f>SUM(F10:H10)</f>
        <v>0</v>
      </c>
      <c r="J10" s="16">
        <v>0</v>
      </c>
      <c r="K10" s="16">
        <v>0</v>
      </c>
      <c r="L10" s="16">
        <v>0</v>
      </c>
      <c r="M10" s="61">
        <f t="shared" si="0"/>
        <v>0</v>
      </c>
      <c r="N10" s="16">
        <v>0</v>
      </c>
      <c r="O10" s="16">
        <v>0</v>
      </c>
      <c r="P10" s="16">
        <v>0</v>
      </c>
      <c r="Q10" s="61">
        <f>SUM(N10:P10)</f>
        <v>0</v>
      </c>
    </row>
    <row r="11" spans="1:17" s="8" customFormat="1" ht="15" customHeight="1">
      <c r="A11" s="5" t="s">
        <v>4</v>
      </c>
      <c r="B11" s="60">
        <f aca="true" t="shared" si="3" ref="B11:L11">B9+B10</f>
        <v>46424.4152898</v>
      </c>
      <c r="C11" s="60">
        <f t="shared" si="3"/>
        <v>50088.67259027999</v>
      </c>
      <c r="D11" s="60">
        <f t="shared" si="3"/>
        <v>60895.582998490005</v>
      </c>
      <c r="E11" s="60">
        <f t="shared" si="3"/>
        <v>157408.67087857</v>
      </c>
      <c r="F11" s="60">
        <f t="shared" si="3"/>
        <v>59081.462246459996</v>
      </c>
      <c r="G11" s="60">
        <f t="shared" si="3"/>
        <v>54215.73217748999</v>
      </c>
      <c r="H11" s="60">
        <f t="shared" si="3"/>
        <v>60729.10048920999</v>
      </c>
      <c r="I11" s="60">
        <f t="shared" si="3"/>
        <v>174026.29491315997</v>
      </c>
      <c r="J11" s="60">
        <f t="shared" si="3"/>
        <v>51687.37041503</v>
      </c>
      <c r="K11" s="60">
        <f t="shared" si="3"/>
        <v>46313.320639590005</v>
      </c>
      <c r="L11" s="60">
        <f t="shared" si="3"/>
        <v>59083.413127689986</v>
      </c>
      <c r="M11" s="60">
        <f>M9+M10</f>
        <v>157084.10418231</v>
      </c>
      <c r="N11" s="60">
        <f>N9+N10</f>
        <v>46758.447246409996</v>
      </c>
      <c r="O11" s="60">
        <f>O9+O10</f>
        <v>47411.772089770006</v>
      </c>
      <c r="P11" s="60">
        <f>P9+P10</f>
        <v>46758.447246409996</v>
      </c>
      <c r="Q11" s="60">
        <f>Q9+Q10</f>
        <v>140928.66658259</v>
      </c>
    </row>
    <row r="12" spans="1:2" ht="12.75">
      <c r="A12" s="9"/>
      <c r="B12" s="10"/>
    </row>
    <row r="13" spans="1:8" ht="12.75">
      <c r="A13" s="11"/>
      <c r="B13" s="58"/>
      <c r="E13" s="68"/>
      <c r="H13" s="58"/>
    </row>
    <row r="14" spans="2:8" ht="12.75">
      <c r="B14" s="68"/>
      <c r="C14" s="58"/>
      <c r="D14" s="58"/>
      <c r="E14" s="28"/>
      <c r="H14" s="30"/>
    </row>
    <row r="15" ht="12.75">
      <c r="C15" s="69"/>
    </row>
    <row r="16" spans="2:8" ht="12.75">
      <c r="B16" s="56"/>
      <c r="C16" s="57"/>
      <c r="D16" s="58"/>
      <c r="E16" s="58"/>
      <c r="H16" s="58"/>
    </row>
    <row r="17" spans="3:5" ht="12.75">
      <c r="C17" s="57"/>
      <c r="D17" s="58"/>
      <c r="E17" s="58"/>
    </row>
    <row r="18" ht="12.75">
      <c r="C18" s="57"/>
    </row>
    <row r="19" spans="3:5" ht="12.75">
      <c r="C19" s="57"/>
      <c r="E19" s="58"/>
    </row>
    <row r="20" spans="3:5" ht="12.75">
      <c r="C20" s="57"/>
      <c r="E20" s="30"/>
    </row>
    <row r="21" spans="3:5" ht="12.75">
      <c r="C21" s="57"/>
      <c r="E21" s="58"/>
    </row>
    <row r="22" ht="12.75">
      <c r="C22" s="57"/>
    </row>
  </sheetData>
  <mergeCells count="5">
    <mergeCell ref="N2:Q2"/>
    <mergeCell ref="A2:A3"/>
    <mergeCell ref="B2:E2"/>
    <mergeCell ref="F2:I2"/>
    <mergeCell ref="J2:M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61" r:id="rId1"/>
  <headerFooter alignWithMargins="0">
    <oddHeader xml:space="preserve">&amp;C&amp;"Arial,Bold"&amp;12TANZANIA REVENUE AUTHORITY
Actual Revenue Collections (Quarterly) for 1998/99 By Department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83"/>
  <sheetViews>
    <sheetView tabSelected="1" view="pageBreakPreview" zoomScaleSheetLayoutView="100" workbookViewId="0" topLeftCell="A43">
      <selection activeCell="A82" sqref="A82"/>
    </sheetView>
  </sheetViews>
  <sheetFormatPr defaultColWidth="9.140625" defaultRowHeight="12.75"/>
  <cols>
    <col min="1" max="1" width="34.8515625" style="1" customWidth="1"/>
    <col min="2" max="4" width="10.7109375" style="1" customWidth="1"/>
    <col min="5" max="5" width="11.7109375" style="1" customWidth="1"/>
    <col min="6" max="6" width="10.7109375" style="1" customWidth="1"/>
    <col min="7" max="7" width="11.8515625" style="1" customWidth="1"/>
    <col min="8" max="8" width="10.7109375" style="1" customWidth="1"/>
    <col min="9" max="9" width="11.7109375" style="1" customWidth="1"/>
    <col min="10" max="12" width="10.7109375" style="1" customWidth="1"/>
    <col min="13" max="13" width="11.7109375" style="1" customWidth="1"/>
    <col min="14" max="16" width="10.7109375" style="1" customWidth="1"/>
    <col min="17" max="17" width="11.7109375" style="1" customWidth="1"/>
    <col min="18" max="16384" width="9.140625" style="1" customWidth="1"/>
  </cols>
  <sheetData>
    <row r="1" spans="1:17" ht="12.75">
      <c r="A1" s="39" t="s">
        <v>50</v>
      </c>
      <c r="B1" s="38"/>
      <c r="M1" s="2"/>
      <c r="Q1" s="88" t="s">
        <v>98</v>
      </c>
    </row>
    <row r="2" spans="1:17" ht="12.75" customHeight="1">
      <c r="A2" s="82" t="s">
        <v>87</v>
      </c>
      <c r="B2" s="83" t="s">
        <v>8</v>
      </c>
      <c r="C2" s="83"/>
      <c r="D2" s="83"/>
      <c r="E2" s="83"/>
      <c r="F2" s="83" t="s">
        <v>68</v>
      </c>
      <c r="G2" s="83"/>
      <c r="H2" s="83"/>
      <c r="I2" s="83"/>
      <c r="J2" s="83" t="s">
        <v>72</v>
      </c>
      <c r="K2" s="83"/>
      <c r="L2" s="83"/>
      <c r="M2" s="83"/>
      <c r="N2" s="83" t="s">
        <v>92</v>
      </c>
      <c r="O2" s="83"/>
      <c r="P2" s="83"/>
      <c r="Q2" s="83"/>
    </row>
    <row r="3" spans="1:17" ht="12.75" customHeight="1">
      <c r="A3" s="82"/>
      <c r="B3" s="55" t="s">
        <v>5</v>
      </c>
      <c r="C3" s="55" t="s">
        <v>6</v>
      </c>
      <c r="D3" s="55" t="s">
        <v>7</v>
      </c>
      <c r="E3" s="55" t="s">
        <v>88</v>
      </c>
      <c r="F3" s="55" t="s">
        <v>65</v>
      </c>
      <c r="G3" s="55" t="s">
        <v>66</v>
      </c>
      <c r="H3" s="55" t="s">
        <v>67</v>
      </c>
      <c r="I3" s="55" t="s">
        <v>88</v>
      </c>
      <c r="J3" s="55" t="s">
        <v>69</v>
      </c>
      <c r="K3" s="55" t="s">
        <v>70</v>
      </c>
      <c r="L3" s="55" t="s">
        <v>71</v>
      </c>
      <c r="M3" s="55" t="s">
        <v>88</v>
      </c>
      <c r="N3" s="55" t="s">
        <v>89</v>
      </c>
      <c r="O3" s="55" t="s">
        <v>90</v>
      </c>
      <c r="P3" s="55" t="s">
        <v>91</v>
      </c>
      <c r="Q3" s="55" t="s">
        <v>88</v>
      </c>
    </row>
    <row r="4" spans="1:17" ht="12.75">
      <c r="A4" s="6" t="s">
        <v>9</v>
      </c>
      <c r="B4" s="12">
        <v>1686.03377</v>
      </c>
      <c r="C4" s="12">
        <v>2215.317421</v>
      </c>
      <c r="D4" s="12">
        <v>6530.731686</v>
      </c>
      <c r="E4" s="12">
        <f>SUM(B4:D4)</f>
        <v>10432.082877</v>
      </c>
      <c r="F4" s="12">
        <v>5115.538163</v>
      </c>
      <c r="G4" s="12">
        <v>3043.00227</v>
      </c>
      <c r="H4" s="12">
        <v>6784.66964</v>
      </c>
      <c r="I4" s="12">
        <f>SUM(F4:H4)</f>
        <v>14943.210073</v>
      </c>
      <c r="J4" s="12">
        <v>4147.606266</v>
      </c>
      <c r="K4" s="12">
        <v>2889.924524</v>
      </c>
      <c r="L4" s="12">
        <v>6823.484809</v>
      </c>
      <c r="M4" s="12">
        <f>SUM(J4:L4)</f>
        <v>13861.015598999998</v>
      </c>
      <c r="N4" s="12">
        <v>1466.206048</v>
      </c>
      <c r="O4" s="12">
        <v>1626.606985</v>
      </c>
      <c r="P4" s="12">
        <v>1466.206048</v>
      </c>
      <c r="Q4" s="12">
        <f>SUM(N4:P4)</f>
        <v>4559.019081</v>
      </c>
    </row>
    <row r="5" spans="1:17" ht="12.75">
      <c r="A5" s="6" t="s">
        <v>10</v>
      </c>
      <c r="B5" s="12">
        <v>1226.836478</v>
      </c>
      <c r="C5" s="12">
        <v>457.453692</v>
      </c>
      <c r="D5" s="12">
        <v>1748.681424</v>
      </c>
      <c r="E5" s="12">
        <f aca="true" t="shared" si="0" ref="E5:E14">SUM(B5:D5)</f>
        <v>3432.971594</v>
      </c>
      <c r="F5" s="12">
        <v>1800.838758</v>
      </c>
      <c r="G5" s="12">
        <v>1176.958135</v>
      </c>
      <c r="H5" s="12">
        <v>2644.530093</v>
      </c>
      <c r="I5" s="12">
        <f aca="true" t="shared" si="1" ref="I5:I14">SUM(F5:H5)</f>
        <v>5622.326986</v>
      </c>
      <c r="J5" s="12">
        <v>148.31586</v>
      </c>
      <c r="K5" s="12">
        <v>459.534461</v>
      </c>
      <c r="L5" s="12">
        <v>4140.683671</v>
      </c>
      <c r="M5" s="12">
        <f aca="true" t="shared" si="2" ref="M5:M14">SUM(J5:L5)</f>
        <v>4748.533992</v>
      </c>
      <c r="N5" s="12">
        <v>2875.464034</v>
      </c>
      <c r="O5" s="12">
        <v>1437.178501</v>
      </c>
      <c r="P5" s="12">
        <v>2875.464034</v>
      </c>
      <c r="Q5" s="12">
        <f aca="true" t="shared" si="3" ref="Q5:Q14">SUM(N5:P5)</f>
        <v>7188.106569</v>
      </c>
    </row>
    <row r="6" spans="1:17" ht="12.75">
      <c r="A6" s="6" t="s">
        <v>11</v>
      </c>
      <c r="B6" s="12">
        <v>652.709889</v>
      </c>
      <c r="C6" s="12">
        <v>463.071771</v>
      </c>
      <c r="D6" s="12">
        <v>1212.937319</v>
      </c>
      <c r="E6" s="12">
        <f t="shared" si="0"/>
        <v>2328.718979</v>
      </c>
      <c r="F6" s="12">
        <v>545.042768</v>
      </c>
      <c r="G6" s="12">
        <v>463.453458</v>
      </c>
      <c r="H6" s="12">
        <v>1120.132866</v>
      </c>
      <c r="I6" s="12">
        <f t="shared" si="1"/>
        <v>2128.629092</v>
      </c>
      <c r="J6" s="12">
        <v>471.026689</v>
      </c>
      <c r="K6" s="12">
        <v>443.510989</v>
      </c>
      <c r="L6" s="12">
        <v>1661.220633</v>
      </c>
      <c r="M6" s="12">
        <f t="shared" si="2"/>
        <v>2575.7583109999996</v>
      </c>
      <c r="N6" s="12">
        <v>1144.424784</v>
      </c>
      <c r="O6" s="12">
        <v>1207.874621</v>
      </c>
      <c r="P6" s="12">
        <v>1144.424784</v>
      </c>
      <c r="Q6" s="12">
        <f t="shared" si="3"/>
        <v>3496.7241889999996</v>
      </c>
    </row>
    <row r="7" spans="1:17" ht="12.75">
      <c r="A7" s="13" t="s">
        <v>78</v>
      </c>
      <c r="B7" s="12">
        <v>123.555513</v>
      </c>
      <c r="C7" s="12">
        <v>304.536199</v>
      </c>
      <c r="D7" s="12">
        <v>216.893999</v>
      </c>
      <c r="E7" s="12">
        <f t="shared" si="0"/>
        <v>644.985711</v>
      </c>
      <c r="F7" s="12">
        <v>881.87806</v>
      </c>
      <c r="G7" s="12">
        <v>288.657016</v>
      </c>
      <c r="H7" s="12">
        <v>591.841358</v>
      </c>
      <c r="I7" s="12">
        <f t="shared" si="1"/>
        <v>1762.3764340000002</v>
      </c>
      <c r="J7" s="12">
        <v>201.486993</v>
      </c>
      <c r="K7" s="12">
        <v>286.763341</v>
      </c>
      <c r="L7" s="12">
        <v>314.362969</v>
      </c>
      <c r="M7" s="12">
        <f t="shared" si="2"/>
        <v>802.6133030000001</v>
      </c>
      <c r="N7" s="12">
        <v>275.775088</v>
      </c>
      <c r="O7" s="12">
        <v>293.313093</v>
      </c>
      <c r="P7" s="12">
        <v>275.775088</v>
      </c>
      <c r="Q7" s="12">
        <f t="shared" si="3"/>
        <v>844.863269</v>
      </c>
    </row>
    <row r="8" spans="1:17" ht="12.75">
      <c r="A8" s="6" t="s">
        <v>12</v>
      </c>
      <c r="B8" s="12">
        <v>87.781969</v>
      </c>
      <c r="C8" s="12">
        <v>21.657933</v>
      </c>
      <c r="D8" s="12">
        <v>27.165791</v>
      </c>
      <c r="E8" s="12">
        <f t="shared" si="0"/>
        <v>136.605693</v>
      </c>
      <c r="F8" s="12">
        <v>25.451633</v>
      </c>
      <c r="G8" s="12">
        <v>24.571607</v>
      </c>
      <c r="H8" s="12">
        <v>72.226217</v>
      </c>
      <c r="I8" s="12">
        <f t="shared" si="1"/>
        <v>122.249457</v>
      </c>
      <c r="J8" s="12">
        <v>37.020627</v>
      </c>
      <c r="K8" s="12">
        <v>40.95652</v>
      </c>
      <c r="L8" s="12">
        <v>28.132348</v>
      </c>
      <c r="M8" s="12">
        <f t="shared" si="2"/>
        <v>106.10949500000001</v>
      </c>
      <c r="N8" s="12">
        <v>25.502279</v>
      </c>
      <c r="O8" s="12">
        <v>14.945005</v>
      </c>
      <c r="P8" s="12">
        <v>25.502279</v>
      </c>
      <c r="Q8" s="12">
        <f t="shared" si="3"/>
        <v>65.94956300000001</v>
      </c>
    </row>
    <row r="9" spans="1:17" ht="12.75">
      <c r="A9" s="6" t="s">
        <v>13</v>
      </c>
      <c r="B9" s="12">
        <v>98.062973</v>
      </c>
      <c r="C9" s="12">
        <v>91.032105</v>
      </c>
      <c r="D9" s="12">
        <v>106.787401</v>
      </c>
      <c r="E9" s="12">
        <f t="shared" si="0"/>
        <v>295.882479</v>
      </c>
      <c r="F9" s="12">
        <v>124.226629</v>
      </c>
      <c r="G9" s="12">
        <v>102.901003</v>
      </c>
      <c r="H9" s="12">
        <v>134.666748</v>
      </c>
      <c r="I9" s="12">
        <f t="shared" si="1"/>
        <v>361.79438000000005</v>
      </c>
      <c r="J9" s="12">
        <v>101.619122</v>
      </c>
      <c r="K9" s="12">
        <v>94.094998</v>
      </c>
      <c r="L9" s="12">
        <v>91.932754</v>
      </c>
      <c r="M9" s="12">
        <f t="shared" si="2"/>
        <v>287.646874</v>
      </c>
      <c r="N9" s="12">
        <v>147.250692</v>
      </c>
      <c r="O9" s="12">
        <v>74.1798</v>
      </c>
      <c r="P9" s="12">
        <v>147.250692</v>
      </c>
      <c r="Q9" s="12">
        <f t="shared" si="3"/>
        <v>368.681184</v>
      </c>
    </row>
    <row r="10" spans="1:17" ht="12.75">
      <c r="A10" s="6" t="s">
        <v>80</v>
      </c>
      <c r="B10" s="12">
        <v>2.035402</v>
      </c>
      <c r="C10" s="12">
        <v>1.668538</v>
      </c>
      <c r="D10" s="12">
        <v>3.304028</v>
      </c>
      <c r="E10" s="12">
        <f t="shared" si="0"/>
        <v>7.007968</v>
      </c>
      <c r="F10" s="12">
        <v>8.789419</v>
      </c>
      <c r="G10" s="12">
        <v>12.666615</v>
      </c>
      <c r="H10" s="12">
        <v>7.224173</v>
      </c>
      <c r="I10" s="12">
        <f t="shared" si="1"/>
        <v>28.680207000000003</v>
      </c>
      <c r="J10" s="12">
        <v>45.883445</v>
      </c>
      <c r="K10" s="12">
        <v>18.034525</v>
      </c>
      <c r="L10" s="12">
        <v>5.198158</v>
      </c>
      <c r="M10" s="12">
        <f t="shared" si="2"/>
        <v>69.116128</v>
      </c>
      <c r="N10" s="12">
        <v>7.343598</v>
      </c>
      <c r="O10" s="12">
        <v>2.817173</v>
      </c>
      <c r="P10" s="12">
        <v>7.343598</v>
      </c>
      <c r="Q10" s="12">
        <f t="shared" si="3"/>
        <v>17.504369</v>
      </c>
    </row>
    <row r="11" spans="1:17" ht="12.75">
      <c r="A11" s="6" t="s">
        <v>75</v>
      </c>
      <c r="B11" s="12">
        <v>968.60597</v>
      </c>
      <c r="C11" s="12">
        <v>798.23244</v>
      </c>
      <c r="D11" s="12">
        <v>1748.887072</v>
      </c>
      <c r="E11" s="12">
        <f t="shared" si="0"/>
        <v>3515.725482</v>
      </c>
      <c r="F11" s="12">
        <v>1561.013682</v>
      </c>
      <c r="G11" s="12">
        <v>1590.953294</v>
      </c>
      <c r="H11" s="12">
        <v>1724.579325</v>
      </c>
      <c r="I11" s="12">
        <f t="shared" si="1"/>
        <v>4876.546300999999</v>
      </c>
      <c r="J11" s="12">
        <v>1668.858456</v>
      </c>
      <c r="K11" s="12">
        <v>1467.173874</v>
      </c>
      <c r="L11" s="12">
        <v>1584.689699</v>
      </c>
      <c r="M11" s="12">
        <f t="shared" si="2"/>
        <v>4720.7220290000005</v>
      </c>
      <c r="N11" s="12">
        <v>1473.027396</v>
      </c>
      <c r="O11" s="12">
        <v>1559.12071</v>
      </c>
      <c r="P11" s="12">
        <v>1473.027396</v>
      </c>
      <c r="Q11" s="12">
        <f t="shared" si="3"/>
        <v>4505.175502</v>
      </c>
    </row>
    <row r="12" spans="1:17" ht="12.75" customHeight="1">
      <c r="A12" s="14" t="s">
        <v>76</v>
      </c>
      <c r="B12" s="12">
        <v>10.439517</v>
      </c>
      <c r="C12" s="12">
        <v>31.440069</v>
      </c>
      <c r="D12" s="12">
        <v>56.996799</v>
      </c>
      <c r="E12" s="12">
        <f t="shared" si="0"/>
        <v>98.876385</v>
      </c>
      <c r="F12" s="12">
        <v>27.400975</v>
      </c>
      <c r="G12" s="12">
        <v>20.196195</v>
      </c>
      <c r="H12" s="12">
        <v>23.097681</v>
      </c>
      <c r="I12" s="12">
        <f t="shared" si="1"/>
        <v>70.694851</v>
      </c>
      <c r="J12" s="12">
        <v>11.667599</v>
      </c>
      <c r="K12" s="12">
        <v>23.251664</v>
      </c>
      <c r="L12" s="12">
        <v>8.12547</v>
      </c>
      <c r="M12" s="12">
        <f t="shared" si="2"/>
        <v>43.044733</v>
      </c>
      <c r="N12" s="12">
        <v>13.809905</v>
      </c>
      <c r="O12" s="12">
        <v>8.303016</v>
      </c>
      <c r="P12" s="12">
        <v>13.809905</v>
      </c>
      <c r="Q12" s="12">
        <f t="shared" si="3"/>
        <v>35.922826</v>
      </c>
    </row>
    <row r="13" spans="1:17" ht="12.75">
      <c r="A13" s="6" t="s">
        <v>77</v>
      </c>
      <c r="B13" s="12">
        <v>216.922334</v>
      </c>
      <c r="C13" s="12">
        <v>82.968129</v>
      </c>
      <c r="D13" s="12">
        <v>154.097368</v>
      </c>
      <c r="E13" s="12">
        <f t="shared" si="0"/>
        <v>453.987831</v>
      </c>
      <c r="F13" s="12">
        <v>79.414088</v>
      </c>
      <c r="G13" s="12">
        <v>72.066129</v>
      </c>
      <c r="H13" s="12">
        <v>63.139084</v>
      </c>
      <c r="I13" s="12">
        <f t="shared" si="1"/>
        <v>214.619301</v>
      </c>
      <c r="J13" s="12">
        <v>212.632249</v>
      </c>
      <c r="K13" s="12">
        <v>173.93994</v>
      </c>
      <c r="L13" s="12">
        <v>80.561411</v>
      </c>
      <c r="M13" s="12">
        <f t="shared" si="2"/>
        <v>467.1336</v>
      </c>
      <c r="N13" s="12">
        <v>133.683794</v>
      </c>
      <c r="O13" s="12">
        <v>129.290647</v>
      </c>
      <c r="P13" s="12">
        <v>133.683794</v>
      </c>
      <c r="Q13" s="12">
        <f t="shared" si="3"/>
        <v>396.658235</v>
      </c>
    </row>
    <row r="14" spans="1:17" ht="12.75">
      <c r="A14" s="6" t="s">
        <v>14</v>
      </c>
      <c r="B14" s="12">
        <v>986.815261</v>
      </c>
      <c r="C14" s="12">
        <v>998.354962</v>
      </c>
      <c r="D14" s="12">
        <v>150.889163</v>
      </c>
      <c r="E14" s="12">
        <f t="shared" si="0"/>
        <v>2136.059386</v>
      </c>
      <c r="F14" s="12">
        <v>192.992782</v>
      </c>
      <c r="G14" s="12">
        <v>218.550202</v>
      </c>
      <c r="H14" s="12">
        <v>303.331436</v>
      </c>
      <c r="I14" s="12">
        <f t="shared" si="1"/>
        <v>714.8744200000001</v>
      </c>
      <c r="J14" s="12">
        <v>206.743296</v>
      </c>
      <c r="K14" s="12">
        <v>261.03656</v>
      </c>
      <c r="L14" s="12">
        <v>360.355182</v>
      </c>
      <c r="M14" s="12">
        <f t="shared" si="2"/>
        <v>828.135038</v>
      </c>
      <c r="N14" s="12">
        <v>246.769619</v>
      </c>
      <c r="O14" s="12">
        <v>266.51166</v>
      </c>
      <c r="P14" s="12">
        <v>246.769619</v>
      </c>
      <c r="Q14" s="12">
        <f t="shared" si="3"/>
        <v>760.0508980000001</v>
      </c>
    </row>
    <row r="15" spans="1:17" s="8" customFormat="1" ht="12.75">
      <c r="A15" s="5" t="s">
        <v>41</v>
      </c>
      <c r="B15" s="15">
        <f aca="true" t="shared" si="4" ref="B15:Q15">SUM(B4:B14)</f>
        <v>6059.799075999999</v>
      </c>
      <c r="C15" s="15">
        <f t="shared" si="4"/>
        <v>5465.7332590000005</v>
      </c>
      <c r="D15" s="15">
        <f t="shared" si="4"/>
        <v>11957.37205</v>
      </c>
      <c r="E15" s="15">
        <f t="shared" si="4"/>
        <v>23482.904385000005</v>
      </c>
      <c r="F15" s="15">
        <f t="shared" si="4"/>
        <v>10362.586957000003</v>
      </c>
      <c r="G15" s="15">
        <f t="shared" si="4"/>
        <v>7013.975924</v>
      </c>
      <c r="H15" s="15">
        <f t="shared" si="4"/>
        <v>13469.438621</v>
      </c>
      <c r="I15" s="15">
        <f t="shared" si="4"/>
        <v>30846.001502000003</v>
      </c>
      <c r="J15" s="15">
        <f t="shared" si="4"/>
        <v>7252.860602000001</v>
      </c>
      <c r="K15" s="15">
        <f t="shared" si="4"/>
        <v>6158.221396000001</v>
      </c>
      <c r="L15" s="15">
        <f t="shared" si="4"/>
        <v>15098.747104</v>
      </c>
      <c r="M15" s="15">
        <f t="shared" si="4"/>
        <v>28509.829102000003</v>
      </c>
      <c r="N15" s="15">
        <f t="shared" si="4"/>
        <v>7809.257237</v>
      </c>
      <c r="O15" s="15">
        <f t="shared" si="4"/>
        <v>6620.141210999999</v>
      </c>
      <c r="P15" s="15">
        <f t="shared" si="4"/>
        <v>7809.257237</v>
      </c>
      <c r="Q15" s="15">
        <f t="shared" si="4"/>
        <v>22238.655685</v>
      </c>
    </row>
    <row r="16" spans="1:17" ht="12.75">
      <c r="A16" s="6" t="s">
        <v>64</v>
      </c>
      <c r="B16" s="12">
        <v>4262.998813</v>
      </c>
      <c r="C16" s="12">
        <v>3691.719289</v>
      </c>
      <c r="D16" s="12">
        <v>4646.934057</v>
      </c>
      <c r="E16" s="12">
        <f>SUM(B16:D16)</f>
        <v>12601.652159000001</v>
      </c>
      <c r="F16" s="12">
        <v>4547.394438</v>
      </c>
      <c r="G16" s="12">
        <v>4305.948418</v>
      </c>
      <c r="H16" s="12">
        <v>4730.146958</v>
      </c>
      <c r="I16" s="12">
        <f>SUM(F16:H16)</f>
        <v>13583.489814</v>
      </c>
      <c r="J16" s="12">
        <v>4623.998653</v>
      </c>
      <c r="K16" s="12">
        <v>4479.472728</v>
      </c>
      <c r="L16" s="12">
        <v>5053.543193</v>
      </c>
      <c r="M16" s="12">
        <f>SUM(J16:L16)</f>
        <v>14157.014574</v>
      </c>
      <c r="N16" s="12">
        <v>4855.211622</v>
      </c>
      <c r="O16" s="12">
        <v>4766.378832</v>
      </c>
      <c r="P16" s="12">
        <v>4855.211622</v>
      </c>
      <c r="Q16" s="12">
        <f>SUM(N16:P16)</f>
        <v>14476.802076</v>
      </c>
    </row>
    <row r="17" spans="1:17" ht="12.75">
      <c r="A17" s="6" t="s">
        <v>94</v>
      </c>
      <c r="B17" s="12">
        <v>891.569847</v>
      </c>
      <c r="C17" s="12">
        <v>825.51345</v>
      </c>
      <c r="D17" s="12">
        <v>925.275032</v>
      </c>
      <c r="E17" s="12">
        <f>SUM(B17:D17)</f>
        <v>2642.358329</v>
      </c>
      <c r="F17" s="12">
        <v>1025.02284</v>
      </c>
      <c r="G17" s="12">
        <v>927.179284</v>
      </c>
      <c r="H17" s="12">
        <v>1038.145412</v>
      </c>
      <c r="I17" s="12">
        <f>SUM(F17:H17)</f>
        <v>2990.347536</v>
      </c>
      <c r="J17" s="12">
        <v>1174.777662</v>
      </c>
      <c r="K17" s="12">
        <v>977.340007</v>
      </c>
      <c r="L17" s="12">
        <v>1062.054305</v>
      </c>
      <c r="M17" s="12">
        <f>SUM(J17:L17)</f>
        <v>3214.1719740000003</v>
      </c>
      <c r="N17" s="12">
        <v>959.925563</v>
      </c>
      <c r="O17" s="12">
        <v>967.951051</v>
      </c>
      <c r="P17" s="12">
        <v>959.925563</v>
      </c>
      <c r="Q17" s="12">
        <f>SUM(N17:P17)</f>
        <v>2887.802177</v>
      </c>
    </row>
    <row r="18" spans="1:17" s="8" customFormat="1" ht="12.75">
      <c r="A18" s="5" t="s">
        <v>41</v>
      </c>
      <c r="B18" s="15">
        <f aca="true" t="shared" si="5" ref="B18:P18">SUM(B16:B17)</f>
        <v>5154.56866</v>
      </c>
      <c r="C18" s="15">
        <f t="shared" si="5"/>
        <v>4517.232739</v>
      </c>
      <c r="D18" s="15">
        <f t="shared" si="5"/>
        <v>5572.209089</v>
      </c>
      <c r="E18" s="15">
        <f t="shared" si="5"/>
        <v>15244.010488000002</v>
      </c>
      <c r="F18" s="15">
        <f t="shared" si="5"/>
        <v>5572.417278000001</v>
      </c>
      <c r="G18" s="15">
        <f t="shared" si="5"/>
        <v>5233.127702</v>
      </c>
      <c r="H18" s="15">
        <f t="shared" si="5"/>
        <v>5768.29237</v>
      </c>
      <c r="I18" s="15">
        <f>SUM(I16:I17)</f>
        <v>16573.83735</v>
      </c>
      <c r="J18" s="15">
        <f>SUM(J16:J17)</f>
        <v>5798.776314999999</v>
      </c>
      <c r="K18" s="15">
        <f>SUM(K16:K17)</f>
        <v>5456.8127349999995</v>
      </c>
      <c r="L18" s="15">
        <f>SUM(L16:L17)</f>
        <v>6115.597498000001</v>
      </c>
      <c r="M18" s="15">
        <f t="shared" si="5"/>
        <v>17371.186548</v>
      </c>
      <c r="N18" s="15">
        <f t="shared" si="5"/>
        <v>5815.137185</v>
      </c>
      <c r="O18" s="15">
        <f t="shared" si="5"/>
        <v>5734.329883</v>
      </c>
      <c r="P18" s="15">
        <f t="shared" si="5"/>
        <v>5815.137185</v>
      </c>
      <c r="Q18" s="15">
        <f>SUM(Q16:Q17)</f>
        <v>17364.604253</v>
      </c>
    </row>
    <row r="19" spans="1:17" ht="14.25" customHeight="1">
      <c r="A19" s="5" t="s">
        <v>96</v>
      </c>
      <c r="B19" s="15">
        <f aca="true" t="shared" si="6" ref="B19:P19">+B15+B18</f>
        <v>11214.367736</v>
      </c>
      <c r="C19" s="15">
        <f t="shared" si="6"/>
        <v>9982.965998</v>
      </c>
      <c r="D19" s="15">
        <f t="shared" si="6"/>
        <v>17529.581139</v>
      </c>
      <c r="E19" s="15">
        <f t="shared" si="6"/>
        <v>38726.91487300001</v>
      </c>
      <c r="F19" s="59">
        <f t="shared" si="6"/>
        <v>15935.004235000004</v>
      </c>
      <c r="G19" s="59">
        <f t="shared" si="6"/>
        <v>12247.103626</v>
      </c>
      <c r="H19" s="59">
        <f t="shared" si="6"/>
        <v>19237.730991</v>
      </c>
      <c r="I19" s="15">
        <f>+I15+I18</f>
        <v>47419.838852</v>
      </c>
      <c r="J19" s="15">
        <f>+J15+J18</f>
        <v>13051.636917</v>
      </c>
      <c r="K19" s="15">
        <f>+K15+K18</f>
        <v>11615.034131</v>
      </c>
      <c r="L19" s="15">
        <f>+L15+L18</f>
        <v>21214.344602</v>
      </c>
      <c r="M19" s="15">
        <f t="shared" si="6"/>
        <v>45881.01565</v>
      </c>
      <c r="N19" s="15">
        <f t="shared" si="6"/>
        <v>13624.394422</v>
      </c>
      <c r="O19" s="15">
        <f t="shared" si="6"/>
        <v>12354.471094</v>
      </c>
      <c r="P19" s="15">
        <f t="shared" si="6"/>
        <v>13624.394422</v>
      </c>
      <c r="Q19" s="15">
        <f>+Q15+Q18</f>
        <v>39603.259938</v>
      </c>
    </row>
    <row r="20" spans="1:17" ht="14.25" customHeight="1">
      <c r="A20" s="40" t="s">
        <v>86</v>
      </c>
      <c r="B20" s="41">
        <v>0</v>
      </c>
      <c r="C20" s="41">
        <v>0</v>
      </c>
      <c r="D20" s="41">
        <v>0</v>
      </c>
      <c r="E20" s="41">
        <f>SUM(B20:D20)</f>
        <v>0</v>
      </c>
      <c r="F20" s="12">
        <v>0</v>
      </c>
      <c r="G20" s="12">
        <v>0</v>
      </c>
      <c r="H20" s="12">
        <v>0</v>
      </c>
      <c r="I20" s="41">
        <f>SUM(F20:H20)</f>
        <v>0</v>
      </c>
      <c r="J20" s="41">
        <v>0</v>
      </c>
      <c r="K20" s="41">
        <v>0</v>
      </c>
      <c r="L20" s="41">
        <v>0</v>
      </c>
      <c r="M20" s="61">
        <f>SUM(J20:L20)</f>
        <v>0</v>
      </c>
      <c r="N20" s="41">
        <v>0</v>
      </c>
      <c r="O20" s="41">
        <v>0</v>
      </c>
      <c r="P20" s="41">
        <v>0</v>
      </c>
      <c r="Q20" s="61">
        <f>SUM(N20:P20)</f>
        <v>0</v>
      </c>
    </row>
    <row r="21" spans="1:17" s="8" customFormat="1" ht="12.75">
      <c r="A21" s="5" t="s">
        <v>97</v>
      </c>
      <c r="B21" s="15">
        <f aca="true" t="shared" si="7" ref="B21:P21">+B19-B20</f>
        <v>11214.367736</v>
      </c>
      <c r="C21" s="15">
        <f t="shared" si="7"/>
        <v>9982.965998</v>
      </c>
      <c r="D21" s="15">
        <f t="shared" si="7"/>
        <v>17529.581139</v>
      </c>
      <c r="E21" s="15">
        <f t="shared" si="7"/>
        <v>38726.91487300001</v>
      </c>
      <c r="F21" s="15">
        <f t="shared" si="7"/>
        <v>15935.004235000004</v>
      </c>
      <c r="G21" s="15">
        <f t="shared" si="7"/>
        <v>12247.103626</v>
      </c>
      <c r="H21" s="15">
        <f t="shared" si="7"/>
        <v>19237.730991</v>
      </c>
      <c r="I21" s="15">
        <f t="shared" si="7"/>
        <v>47419.838852</v>
      </c>
      <c r="J21" s="15">
        <f t="shared" si="7"/>
        <v>13051.636917</v>
      </c>
      <c r="K21" s="15">
        <f t="shared" si="7"/>
        <v>11615.034131</v>
      </c>
      <c r="L21" s="15">
        <f t="shared" si="7"/>
        <v>21214.344602</v>
      </c>
      <c r="M21" s="15">
        <f t="shared" si="7"/>
        <v>45881.01565</v>
      </c>
      <c r="N21" s="15">
        <f t="shared" si="7"/>
        <v>13624.394422</v>
      </c>
      <c r="O21" s="15">
        <f t="shared" si="7"/>
        <v>12354.471094</v>
      </c>
      <c r="P21" s="15">
        <f t="shared" si="7"/>
        <v>13624.394422</v>
      </c>
      <c r="Q21" s="15">
        <f>+Q19-Q20</f>
        <v>39603.259938</v>
      </c>
    </row>
    <row r="22" spans="1:16" s="8" customFormat="1" ht="12.75">
      <c r="A22" s="17"/>
      <c r="B22" s="18"/>
      <c r="C22" s="18"/>
      <c r="D22" s="18"/>
      <c r="E22" s="18"/>
      <c r="F22" s="18"/>
      <c r="G22" s="19"/>
      <c r="H22" s="19"/>
      <c r="I22" s="19"/>
      <c r="J22" s="19"/>
      <c r="K22" s="19"/>
      <c r="L22" s="19"/>
      <c r="N22" s="19"/>
      <c r="O22" s="19"/>
      <c r="P22" s="19"/>
    </row>
    <row r="23" spans="1:16" s="8" customFormat="1" ht="12.75">
      <c r="A23" s="43"/>
      <c r="B23" s="18"/>
      <c r="C23" s="18"/>
      <c r="D23" s="18"/>
      <c r="E23" s="18"/>
      <c r="F23" s="18"/>
      <c r="G23" s="19"/>
      <c r="H23" s="19"/>
      <c r="I23" s="19"/>
      <c r="J23" s="19"/>
      <c r="K23" s="19"/>
      <c r="L23" s="19"/>
      <c r="N23" s="19"/>
      <c r="O23" s="19"/>
      <c r="P23" s="19"/>
    </row>
    <row r="24" spans="1:17" s="9" customFormat="1" ht="12.75">
      <c r="A24" s="1" t="s">
        <v>73</v>
      </c>
      <c r="B24" s="20"/>
      <c r="F24" s="21"/>
      <c r="G24" s="21"/>
      <c r="H24" s="21"/>
      <c r="I24" s="21"/>
      <c r="J24" s="21"/>
      <c r="K24" s="21"/>
      <c r="M24" s="2"/>
      <c r="N24" s="21"/>
      <c r="O24" s="21"/>
      <c r="Q24" s="88" t="s">
        <v>98</v>
      </c>
    </row>
    <row r="25" spans="1:17" s="9" customFormat="1" ht="12.75" customHeight="1">
      <c r="A25" s="82" t="s">
        <v>87</v>
      </c>
      <c r="B25" s="84" t="s">
        <v>8</v>
      </c>
      <c r="C25" s="85"/>
      <c r="D25" s="85"/>
      <c r="E25" s="86"/>
      <c r="F25" s="84" t="s">
        <v>68</v>
      </c>
      <c r="G25" s="85"/>
      <c r="H25" s="85"/>
      <c r="I25" s="86"/>
      <c r="J25" s="83" t="s">
        <v>72</v>
      </c>
      <c r="K25" s="83"/>
      <c r="L25" s="83"/>
      <c r="M25" s="83"/>
      <c r="N25" s="83" t="s">
        <v>92</v>
      </c>
      <c r="O25" s="83"/>
      <c r="P25" s="83"/>
      <c r="Q25" s="83"/>
    </row>
    <row r="26" spans="1:17" s="9" customFormat="1" ht="12.75" customHeight="1">
      <c r="A26" s="82"/>
      <c r="B26" s="55" t="s">
        <v>5</v>
      </c>
      <c r="C26" s="55" t="s">
        <v>6</v>
      </c>
      <c r="D26" s="55" t="s">
        <v>7</v>
      </c>
      <c r="E26" s="55" t="s">
        <v>88</v>
      </c>
      <c r="F26" s="55" t="s">
        <v>65</v>
      </c>
      <c r="G26" s="55" t="s">
        <v>66</v>
      </c>
      <c r="H26" s="55" t="s">
        <v>67</v>
      </c>
      <c r="I26" s="55" t="s">
        <v>88</v>
      </c>
      <c r="J26" s="55" t="s">
        <v>69</v>
      </c>
      <c r="K26" s="55" t="s">
        <v>70</v>
      </c>
      <c r="L26" s="55" t="s">
        <v>71</v>
      </c>
      <c r="M26" s="55" t="s">
        <v>88</v>
      </c>
      <c r="N26" s="55" t="s">
        <v>89</v>
      </c>
      <c r="O26" s="55" t="s">
        <v>90</v>
      </c>
      <c r="P26" s="55" t="s">
        <v>91</v>
      </c>
      <c r="Q26" s="55" t="s">
        <v>88</v>
      </c>
    </row>
    <row r="27" spans="1:18" ht="12.75">
      <c r="A27" s="6" t="s">
        <v>35</v>
      </c>
      <c r="B27" s="44"/>
      <c r="C27" s="45"/>
      <c r="D27" s="45"/>
      <c r="E27" s="45"/>
      <c r="F27" s="46"/>
      <c r="G27" s="47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9"/>
    </row>
    <row r="28" spans="1:18" ht="12.75">
      <c r="A28" s="6" t="s">
        <v>36</v>
      </c>
      <c r="B28" s="23">
        <v>3531.930918</v>
      </c>
      <c r="C28" s="23">
        <v>2174.079105</v>
      </c>
      <c r="D28" s="23">
        <v>2407</v>
      </c>
      <c r="E28" s="22">
        <f>SUM(B28:D28)</f>
        <v>8113.010023</v>
      </c>
      <c r="F28" s="22">
        <v>2256.333898</v>
      </c>
      <c r="G28" s="22">
        <v>12938.859908</v>
      </c>
      <c r="H28" s="22">
        <v>3013.714493</v>
      </c>
      <c r="I28" s="22">
        <f>SUM(F28:H28)</f>
        <v>18208.908299</v>
      </c>
      <c r="J28" s="22">
        <v>3180.66086</v>
      </c>
      <c r="K28" s="22">
        <v>1392.941112</v>
      </c>
      <c r="L28" s="22">
        <v>2541.45572</v>
      </c>
      <c r="M28" s="61">
        <f>SUM(J28:L28)</f>
        <v>7115.057692</v>
      </c>
      <c r="N28" s="22">
        <v>2367.242359</v>
      </c>
      <c r="O28" s="22">
        <v>2022.602464</v>
      </c>
      <c r="P28" s="22">
        <v>2367.242359</v>
      </c>
      <c r="Q28" s="61">
        <f>SUM(N28:P28)</f>
        <v>6757.087181999999</v>
      </c>
      <c r="R28" s="9"/>
    </row>
    <row r="29" spans="1:18" ht="12.75">
      <c r="A29" s="6" t="s">
        <v>37</v>
      </c>
      <c r="B29" s="23">
        <v>3429.007178</v>
      </c>
      <c r="C29" s="23">
        <v>2125.323162</v>
      </c>
      <c r="D29" s="23">
        <v>2040.7</v>
      </c>
      <c r="E29" s="22">
        <f>SUM(B29:D29)</f>
        <v>7595.03034</v>
      </c>
      <c r="F29" s="22">
        <v>1753.55937</v>
      </c>
      <c r="G29" s="22">
        <v>11020.172558</v>
      </c>
      <c r="H29" s="22">
        <v>1837.4103</v>
      </c>
      <c r="I29" s="22">
        <f>SUM(F29:H29)</f>
        <v>14611.142228</v>
      </c>
      <c r="J29" s="22">
        <v>1702.8849</v>
      </c>
      <c r="K29" s="22">
        <v>1545.39879</v>
      </c>
      <c r="L29" s="22">
        <v>1665.68748</v>
      </c>
      <c r="M29" s="61">
        <f>SUM(J29:L29)</f>
        <v>4913.971170000001</v>
      </c>
      <c r="N29" s="22">
        <v>1613.86965</v>
      </c>
      <c r="O29" s="22">
        <v>1445.69083</v>
      </c>
      <c r="P29" s="22">
        <v>1613.86965</v>
      </c>
      <c r="Q29" s="61">
        <f>SUM(N29:P29)</f>
        <v>4673.430130000001</v>
      </c>
      <c r="R29" s="9"/>
    </row>
    <row r="30" spans="1:18" ht="12.75">
      <c r="A30" s="24" t="s">
        <v>38</v>
      </c>
      <c r="B30" s="23">
        <v>0</v>
      </c>
      <c r="C30" s="23">
        <v>318.130667</v>
      </c>
      <c r="D30" s="23">
        <v>261.6</v>
      </c>
      <c r="E30" s="22">
        <f>SUM(B30:D30)</f>
        <v>579.730667</v>
      </c>
      <c r="F30" s="22">
        <v>423.981405</v>
      </c>
      <c r="G30" s="22">
        <v>1474.540123</v>
      </c>
      <c r="H30" s="22">
        <v>434.552498</v>
      </c>
      <c r="I30" s="22">
        <f>SUM(F30:H30)</f>
        <v>2333.0740260000002</v>
      </c>
      <c r="J30" s="22">
        <v>542.740987</v>
      </c>
      <c r="K30" s="22">
        <v>385.75030319999996</v>
      </c>
      <c r="L30" s="22">
        <v>366.31286719999997</v>
      </c>
      <c r="M30" s="61">
        <f>SUM(J30:L30)</f>
        <v>1294.8041574</v>
      </c>
      <c r="N30" s="22">
        <v>399.2061718</v>
      </c>
      <c r="O30" s="22">
        <v>322.6163984</v>
      </c>
      <c r="P30" s="22">
        <v>399.2061718</v>
      </c>
      <c r="Q30" s="61">
        <f>SUM(N30:P30)</f>
        <v>1121.028742</v>
      </c>
      <c r="R30" s="9"/>
    </row>
    <row r="31" spans="1:18" ht="12.75">
      <c r="A31" s="6" t="s">
        <v>39</v>
      </c>
      <c r="B31" s="23">
        <v>153.05411804999997</v>
      </c>
      <c r="C31" s="23">
        <v>148.59572699999998</v>
      </c>
      <c r="D31" s="23">
        <v>115.3</v>
      </c>
      <c r="E31" s="22">
        <f>SUM(B31:D31)</f>
        <v>416.94984504999996</v>
      </c>
      <c r="F31" s="22">
        <v>104.875924</v>
      </c>
      <c r="G31" s="22">
        <v>656.4287300499999</v>
      </c>
      <c r="H31" s="22">
        <v>85.80471</v>
      </c>
      <c r="I31" s="22">
        <f>SUM(F31:H31)</f>
        <v>847.10936405</v>
      </c>
      <c r="J31" s="22">
        <v>136.464495</v>
      </c>
      <c r="K31" s="22">
        <v>50.476675</v>
      </c>
      <c r="L31" s="22">
        <v>93.587058</v>
      </c>
      <c r="M31" s="61">
        <f>SUM(J31:L31)</f>
        <v>280.528228</v>
      </c>
      <c r="N31" s="22">
        <v>84.29601</v>
      </c>
      <c r="O31" s="22">
        <v>68.310399</v>
      </c>
      <c r="P31" s="22">
        <v>84.29601</v>
      </c>
      <c r="Q31" s="61">
        <f>SUM(N31:P31)</f>
        <v>236.90241899999998</v>
      </c>
      <c r="R31" s="9"/>
    </row>
    <row r="32" spans="1:18" ht="12.75">
      <c r="A32" s="6" t="s">
        <v>40</v>
      </c>
      <c r="B32" s="25">
        <v>4.300000000000182</v>
      </c>
      <c r="C32" s="25">
        <v>2.5999999999994543</v>
      </c>
      <c r="D32" s="25">
        <v>17.5</v>
      </c>
      <c r="E32" s="22">
        <f>SUM(B32:D32)</f>
        <v>24.399999999999636</v>
      </c>
      <c r="F32" s="22">
        <v>3.660552999999709</v>
      </c>
      <c r="G32" s="22">
        <v>11.468713999999046</v>
      </c>
      <c r="H32" s="22">
        <v>0.8000000000001819</v>
      </c>
      <c r="I32" s="22">
        <f>SUM(F32:H32)</f>
        <v>15.929266999998937</v>
      </c>
      <c r="J32" s="22">
        <v>0.511135</v>
      </c>
      <c r="K32" s="22">
        <v>0</v>
      </c>
      <c r="L32" s="22">
        <v>0.3</v>
      </c>
      <c r="M32" s="61">
        <f>SUM(J32:L32)</f>
        <v>0.8111349999999999</v>
      </c>
      <c r="N32" s="22">
        <v>4.63007800000014</v>
      </c>
      <c r="O32" s="22">
        <v>1.1046959000000243</v>
      </c>
      <c r="P32" s="22">
        <v>4.63007800000014</v>
      </c>
      <c r="Q32" s="61">
        <f>SUM(N32:P32)</f>
        <v>10.364851900000303</v>
      </c>
      <c r="R32" s="9"/>
    </row>
    <row r="33" spans="1:18" ht="12.75">
      <c r="A33" s="7" t="s">
        <v>41</v>
      </c>
      <c r="B33" s="73">
        <f aca="true" t="shared" si="8" ref="B33:Q33">SUM(B28:B32)</f>
        <v>7118.29221405</v>
      </c>
      <c r="C33" s="73">
        <f t="shared" si="8"/>
        <v>4768.728660999999</v>
      </c>
      <c r="D33" s="73">
        <f t="shared" si="8"/>
        <v>4842.1</v>
      </c>
      <c r="E33" s="36">
        <f t="shared" si="8"/>
        <v>16729.12087505</v>
      </c>
      <c r="F33" s="36">
        <f t="shared" si="8"/>
        <v>4542.41115</v>
      </c>
      <c r="G33" s="36">
        <f t="shared" si="8"/>
        <v>26101.470033049998</v>
      </c>
      <c r="H33" s="36">
        <f t="shared" si="8"/>
        <v>5372.2820010000005</v>
      </c>
      <c r="I33" s="36">
        <f t="shared" si="8"/>
        <v>36016.16318405</v>
      </c>
      <c r="J33" s="36">
        <f t="shared" si="8"/>
        <v>5563.262377</v>
      </c>
      <c r="K33" s="36">
        <f t="shared" si="8"/>
        <v>3374.5668801999996</v>
      </c>
      <c r="L33" s="36">
        <f t="shared" si="8"/>
        <v>4667.343125200001</v>
      </c>
      <c r="M33" s="36">
        <f t="shared" si="8"/>
        <v>13605.1723824</v>
      </c>
      <c r="N33" s="36">
        <f t="shared" si="8"/>
        <v>4469.2442688</v>
      </c>
      <c r="O33" s="36">
        <f t="shared" si="8"/>
        <v>3860.3247873</v>
      </c>
      <c r="P33" s="36">
        <f t="shared" si="8"/>
        <v>4469.2442688</v>
      </c>
      <c r="Q33" s="36">
        <f t="shared" si="8"/>
        <v>12798.8133249</v>
      </c>
      <c r="R33" s="9"/>
    </row>
    <row r="34" spans="1:18" ht="12.75">
      <c r="A34" s="27" t="s">
        <v>81</v>
      </c>
      <c r="B34" s="72"/>
      <c r="C34" s="48"/>
      <c r="D34" s="48"/>
      <c r="E34" s="48"/>
      <c r="F34" s="47"/>
      <c r="G34" s="47"/>
      <c r="H34" s="47"/>
      <c r="I34" s="47"/>
      <c r="J34" s="48"/>
      <c r="K34" s="48"/>
      <c r="L34" s="48"/>
      <c r="M34" s="48"/>
      <c r="N34" s="48"/>
      <c r="O34" s="48"/>
      <c r="P34" s="48"/>
      <c r="Q34" s="48"/>
      <c r="R34" s="9"/>
    </row>
    <row r="35" spans="1:18" ht="12.75">
      <c r="A35" s="27" t="s">
        <v>36</v>
      </c>
      <c r="B35" s="23">
        <v>0</v>
      </c>
      <c r="C35" s="23">
        <v>1036.2</v>
      </c>
      <c r="D35" s="23">
        <v>1777.4</v>
      </c>
      <c r="E35" s="22">
        <f aca="true" t="shared" si="9" ref="E35:E42">SUM(B35:D35)</f>
        <v>2813.6000000000004</v>
      </c>
      <c r="F35" s="22">
        <v>1297.226138</v>
      </c>
      <c r="G35" s="22">
        <v>5227.42360943</v>
      </c>
      <c r="H35" s="22">
        <v>1584.604033</v>
      </c>
      <c r="I35" s="22">
        <f aca="true" t="shared" si="10" ref="I35:I42">SUM(F35:H35)</f>
        <v>8109.253780430001</v>
      </c>
      <c r="J35" s="22">
        <v>1946.485274</v>
      </c>
      <c r="K35" s="22">
        <v>966.369832</v>
      </c>
      <c r="L35" s="22">
        <v>1536.31934</v>
      </c>
      <c r="M35" s="16">
        <f aca="true" t="shared" si="11" ref="M35:M42">SUM(J35:L35)</f>
        <v>4449.174446</v>
      </c>
      <c r="N35" s="22">
        <v>987.562639</v>
      </c>
      <c r="O35" s="22">
        <v>1423.623091</v>
      </c>
      <c r="P35" s="22">
        <v>987.562639</v>
      </c>
      <c r="Q35" s="16">
        <f aca="true" t="shared" si="12" ref="Q35:Q42">SUM(N35:P35)</f>
        <v>3398.748369</v>
      </c>
      <c r="R35" s="9"/>
    </row>
    <row r="36" spans="1:18" ht="12.75">
      <c r="A36" s="6" t="s">
        <v>37</v>
      </c>
      <c r="B36" s="23">
        <v>0</v>
      </c>
      <c r="C36" s="23">
        <v>687.68888005</v>
      </c>
      <c r="D36" s="23">
        <v>869.5</v>
      </c>
      <c r="E36" s="22">
        <f t="shared" si="9"/>
        <v>1557.18888005</v>
      </c>
      <c r="F36" s="22">
        <v>645.343191</v>
      </c>
      <c r="G36" s="22">
        <v>3157.71319505</v>
      </c>
      <c r="H36" s="22">
        <v>707.75476</v>
      </c>
      <c r="I36" s="22">
        <f t="shared" si="10"/>
        <v>4510.81114605</v>
      </c>
      <c r="J36" s="22">
        <v>910.490486</v>
      </c>
      <c r="K36" s="22">
        <v>795.017117</v>
      </c>
      <c r="L36" s="22">
        <v>381.93781</v>
      </c>
      <c r="M36" s="16">
        <f t="shared" si="11"/>
        <v>2087.445413</v>
      </c>
      <c r="N36" s="22">
        <v>474.222785</v>
      </c>
      <c r="O36" s="22">
        <v>753.038781</v>
      </c>
      <c r="P36" s="22">
        <v>474.222785</v>
      </c>
      <c r="Q36" s="16">
        <f t="shared" si="12"/>
        <v>1701.4843509999998</v>
      </c>
      <c r="R36" s="9"/>
    </row>
    <row r="37" spans="1:18" ht="12.75">
      <c r="A37" s="6" t="s">
        <v>42</v>
      </c>
      <c r="B37" s="23">
        <v>119.24807159999999</v>
      </c>
      <c r="C37" s="23">
        <v>269.05472135</v>
      </c>
      <c r="D37" s="23">
        <v>133.8</v>
      </c>
      <c r="E37" s="22">
        <f t="shared" si="9"/>
        <v>522.1027929500001</v>
      </c>
      <c r="F37" s="22">
        <v>88.482527</v>
      </c>
      <c r="G37" s="22">
        <v>658.79873225</v>
      </c>
      <c r="H37" s="22">
        <v>94.386624</v>
      </c>
      <c r="I37" s="22">
        <f t="shared" si="10"/>
        <v>841.6678832499999</v>
      </c>
      <c r="J37" s="22">
        <v>82.135821</v>
      </c>
      <c r="K37" s="22">
        <v>91.403564</v>
      </c>
      <c r="L37" s="22">
        <v>39.54149375</v>
      </c>
      <c r="M37" s="16">
        <f t="shared" si="11"/>
        <v>213.08087875</v>
      </c>
      <c r="N37" s="22">
        <v>16.995357</v>
      </c>
      <c r="O37" s="22">
        <v>61.94521145</v>
      </c>
      <c r="P37" s="22">
        <v>16.995357</v>
      </c>
      <c r="Q37" s="16">
        <f t="shared" si="12"/>
        <v>95.93592545</v>
      </c>
      <c r="R37" s="9"/>
    </row>
    <row r="38" spans="1:18" ht="12.75">
      <c r="A38" s="6" t="s">
        <v>38</v>
      </c>
      <c r="B38" s="23">
        <v>878.4245013999999</v>
      </c>
      <c r="C38" s="23">
        <v>251.4974921</v>
      </c>
      <c r="D38" s="23">
        <v>423.4</v>
      </c>
      <c r="E38" s="22">
        <f t="shared" si="9"/>
        <v>1553.3219934999997</v>
      </c>
      <c r="F38" s="22">
        <v>444.65109799</v>
      </c>
      <c r="G38" s="22">
        <v>2198.1166879899997</v>
      </c>
      <c r="H38" s="22">
        <v>552.407985</v>
      </c>
      <c r="I38" s="22">
        <f t="shared" si="10"/>
        <v>3195.1757709799995</v>
      </c>
      <c r="J38" s="22">
        <v>610.12382835</v>
      </c>
      <c r="K38" s="22">
        <v>390.205811</v>
      </c>
      <c r="L38" s="22">
        <v>253.308926</v>
      </c>
      <c r="M38" s="16">
        <f t="shared" si="11"/>
        <v>1253.63856535</v>
      </c>
      <c r="N38" s="22">
        <v>368.960672</v>
      </c>
      <c r="O38" s="22">
        <v>259.698322</v>
      </c>
      <c r="P38" s="22">
        <v>368.960672</v>
      </c>
      <c r="Q38" s="16">
        <f t="shared" si="12"/>
        <v>997.619666</v>
      </c>
      <c r="R38" s="9"/>
    </row>
    <row r="39" spans="1:18" ht="12.75">
      <c r="A39" s="27" t="s">
        <v>43</v>
      </c>
      <c r="B39" s="23">
        <v>76.87213075</v>
      </c>
      <c r="C39" s="23">
        <v>140.98847265</v>
      </c>
      <c r="D39" s="23">
        <v>46.4</v>
      </c>
      <c r="E39" s="22">
        <f t="shared" si="9"/>
        <v>264.2606034</v>
      </c>
      <c r="F39" s="22">
        <v>74.745045</v>
      </c>
      <c r="G39" s="22">
        <v>368.2915284</v>
      </c>
      <c r="H39" s="22">
        <v>17.25976253</v>
      </c>
      <c r="I39" s="22">
        <f t="shared" si="10"/>
        <v>460.29633593</v>
      </c>
      <c r="J39" s="22">
        <v>31.982351</v>
      </c>
      <c r="K39" s="22">
        <v>25.463143</v>
      </c>
      <c r="L39" s="22">
        <v>73.321271</v>
      </c>
      <c r="M39" s="16">
        <f t="shared" si="11"/>
        <v>130.766765</v>
      </c>
      <c r="N39" s="22">
        <v>26.242243</v>
      </c>
      <c r="O39" s="22">
        <v>27.891424</v>
      </c>
      <c r="P39" s="22">
        <v>26.242243</v>
      </c>
      <c r="Q39" s="16">
        <f t="shared" si="12"/>
        <v>80.37591</v>
      </c>
      <c r="R39" s="9"/>
    </row>
    <row r="40" spans="1:18" ht="12.75" customHeight="1">
      <c r="A40" s="6" t="s">
        <v>39</v>
      </c>
      <c r="B40" s="23">
        <v>0</v>
      </c>
      <c r="C40" s="23">
        <v>72.9070328</v>
      </c>
      <c r="D40" s="23">
        <v>0</v>
      </c>
      <c r="E40" s="22">
        <f t="shared" si="9"/>
        <v>72.9070328</v>
      </c>
      <c r="F40" s="22">
        <v>45.735905450000004</v>
      </c>
      <c r="G40" s="22">
        <v>177.59553025</v>
      </c>
      <c r="H40" s="22">
        <v>65.13590500000001</v>
      </c>
      <c r="I40" s="22">
        <f t="shared" si="10"/>
        <v>288.4673407</v>
      </c>
      <c r="J40" s="22">
        <v>37.764352</v>
      </c>
      <c r="K40" s="22">
        <v>19.579727</v>
      </c>
      <c r="L40" s="22">
        <v>61.998580000000004</v>
      </c>
      <c r="M40" s="16">
        <f t="shared" si="11"/>
        <v>119.342659</v>
      </c>
      <c r="N40" s="22">
        <v>20.25316</v>
      </c>
      <c r="O40" s="22">
        <v>33.8996025</v>
      </c>
      <c r="P40" s="22">
        <v>20.25316</v>
      </c>
      <c r="Q40" s="16">
        <f t="shared" si="12"/>
        <v>74.4059225</v>
      </c>
      <c r="R40" s="9"/>
    </row>
    <row r="41" spans="1:18" ht="12.75" customHeight="1">
      <c r="A41" s="6" t="s">
        <v>44</v>
      </c>
      <c r="B41" s="23">
        <v>2.7302795499999997</v>
      </c>
      <c r="C41" s="23">
        <v>22.2951391</v>
      </c>
      <c r="D41" s="23">
        <v>178.7</v>
      </c>
      <c r="E41" s="22">
        <f t="shared" si="9"/>
        <v>203.72541865</v>
      </c>
      <c r="F41" s="22">
        <v>119.2418756</v>
      </c>
      <c r="G41" s="22">
        <v>676.12674705</v>
      </c>
      <c r="H41" s="22">
        <v>556.68769035</v>
      </c>
      <c r="I41" s="22">
        <f t="shared" si="10"/>
        <v>1352.056313</v>
      </c>
      <c r="J41" s="22">
        <v>642.6056722000001</v>
      </c>
      <c r="K41" s="22">
        <v>201.73286625</v>
      </c>
      <c r="L41" s="22">
        <v>276.89893865</v>
      </c>
      <c r="M41" s="16">
        <f t="shared" si="11"/>
        <v>1121.2374771</v>
      </c>
      <c r="N41" s="22">
        <v>363.030414</v>
      </c>
      <c r="O41" s="22">
        <v>612.5895018</v>
      </c>
      <c r="P41" s="22">
        <v>363.030414</v>
      </c>
      <c r="Q41" s="16">
        <f t="shared" si="12"/>
        <v>1338.6503298</v>
      </c>
      <c r="R41" s="9"/>
    </row>
    <row r="42" spans="1:18" ht="12.75" customHeight="1">
      <c r="A42" s="6" t="s">
        <v>45</v>
      </c>
      <c r="B42" s="23">
        <v>3350.2</v>
      </c>
      <c r="C42" s="23">
        <v>8102.9</v>
      </c>
      <c r="D42" s="23">
        <v>8661.9</v>
      </c>
      <c r="E42" s="22">
        <f t="shared" si="9"/>
        <v>20115</v>
      </c>
      <c r="F42" s="22">
        <v>8593.01546404</v>
      </c>
      <c r="G42" s="22">
        <v>37995.66901151001</v>
      </c>
      <c r="H42" s="22">
        <v>7318.2</v>
      </c>
      <c r="I42" s="22">
        <f t="shared" si="10"/>
        <v>53906.88447555</v>
      </c>
      <c r="J42" s="22">
        <v>6204.594042650005</v>
      </c>
      <c r="K42" s="22">
        <v>6395.2365290200005</v>
      </c>
      <c r="L42" s="22">
        <v>7080.152591129999</v>
      </c>
      <c r="M42" s="16">
        <f t="shared" si="11"/>
        <v>19679.983162800003</v>
      </c>
      <c r="N42" s="22">
        <v>5984.812167339998</v>
      </c>
      <c r="O42" s="22">
        <v>5860.0027385700005</v>
      </c>
      <c r="P42" s="22">
        <v>5984.812167339998</v>
      </c>
      <c r="Q42" s="16">
        <f t="shared" si="12"/>
        <v>17829.627073249998</v>
      </c>
      <c r="R42" s="9"/>
    </row>
    <row r="43" spans="1:18" ht="12.75" customHeight="1">
      <c r="A43" s="7" t="s">
        <v>41</v>
      </c>
      <c r="B43" s="74">
        <f aca="true" t="shared" si="13" ref="B43:Q43">SUM(B35:B42)</f>
        <v>4427.4749833</v>
      </c>
      <c r="C43" s="74">
        <f t="shared" si="13"/>
        <v>10583.531738049998</v>
      </c>
      <c r="D43" s="74">
        <f t="shared" si="13"/>
        <v>12091.1</v>
      </c>
      <c r="E43" s="70">
        <f t="shared" si="13"/>
        <v>27102.10672135</v>
      </c>
      <c r="F43" s="70">
        <f t="shared" si="13"/>
        <v>11308.44124408</v>
      </c>
      <c r="G43" s="70">
        <f t="shared" si="13"/>
        <v>50459.735041930006</v>
      </c>
      <c r="H43" s="70">
        <f t="shared" si="13"/>
        <v>10896.436759880002</v>
      </c>
      <c r="I43" s="70">
        <f t="shared" si="13"/>
        <v>72664.61304589</v>
      </c>
      <c r="J43" s="70">
        <f t="shared" si="13"/>
        <v>10466.181827200006</v>
      </c>
      <c r="K43" s="70">
        <f t="shared" si="13"/>
        <v>8885.00858927</v>
      </c>
      <c r="L43" s="70">
        <f t="shared" si="13"/>
        <v>9703.47895053</v>
      </c>
      <c r="M43" s="70">
        <f t="shared" si="13"/>
        <v>29054.669367000002</v>
      </c>
      <c r="N43" s="70">
        <f t="shared" si="13"/>
        <v>8242.079437339999</v>
      </c>
      <c r="O43" s="70">
        <f t="shared" si="13"/>
        <v>9032.68867232</v>
      </c>
      <c r="P43" s="70">
        <f t="shared" si="13"/>
        <v>8242.079437339999</v>
      </c>
      <c r="Q43" s="70">
        <f t="shared" si="13"/>
        <v>25516.847546999998</v>
      </c>
      <c r="R43" s="9"/>
    </row>
    <row r="44" spans="1:18" ht="12.75" customHeight="1">
      <c r="A44" s="42" t="s">
        <v>79</v>
      </c>
      <c r="B44" s="25">
        <v>147.40185300000002</v>
      </c>
      <c r="C44" s="25">
        <v>119.82714915000001</v>
      </c>
      <c r="D44" s="25">
        <v>113.1</v>
      </c>
      <c r="E44" s="26">
        <f>SUM(B44:D44)</f>
        <v>380.32900215000006</v>
      </c>
      <c r="F44" s="26">
        <v>77.884758</v>
      </c>
      <c r="G44" s="26">
        <v>534.37712435</v>
      </c>
      <c r="H44" s="26">
        <v>43.959562350000006</v>
      </c>
      <c r="I44" s="26">
        <f>SUM(F44:H44)</f>
        <v>656.2214447000001</v>
      </c>
      <c r="J44" s="26">
        <v>35.4140223</v>
      </c>
      <c r="K44" s="26">
        <v>30.784159000000002</v>
      </c>
      <c r="L44" s="26">
        <v>45.446582799999995</v>
      </c>
      <c r="M44" s="16">
        <f>SUM(J44:L44)</f>
        <v>111.6447641</v>
      </c>
      <c r="N44" s="26">
        <v>594.5853413</v>
      </c>
      <c r="O44" s="26">
        <v>1578.32936555</v>
      </c>
      <c r="P44" s="26">
        <v>594.5853413</v>
      </c>
      <c r="Q44" s="16">
        <f>SUM(N44:P44)</f>
        <v>2767.5000481499997</v>
      </c>
      <c r="R44" s="9"/>
    </row>
    <row r="45" spans="1:18" ht="12.75" customHeight="1">
      <c r="A45" s="6" t="s">
        <v>46</v>
      </c>
      <c r="B45" s="25">
        <v>208.90119639999998</v>
      </c>
      <c r="C45" s="25">
        <v>323.83455809000003</v>
      </c>
      <c r="D45" s="25">
        <v>357.9</v>
      </c>
      <c r="E45" s="26">
        <f>SUM(B45:D45)</f>
        <v>890.63575449</v>
      </c>
      <c r="F45" s="26">
        <v>296.22635085</v>
      </c>
      <c r="G45" s="26">
        <v>1518.3474553600001</v>
      </c>
      <c r="H45" s="26">
        <v>271.37150616</v>
      </c>
      <c r="I45" s="26">
        <f>SUM(F45:H45)</f>
        <v>2085.94531237</v>
      </c>
      <c r="J45" s="26">
        <v>298.8614078</v>
      </c>
      <c r="K45" s="26">
        <v>250.82628599999998</v>
      </c>
      <c r="L45" s="26">
        <v>312.05923178999996</v>
      </c>
      <c r="M45" s="16">
        <f>SUM(J45:L45)</f>
        <v>861.74692559</v>
      </c>
      <c r="N45" s="26">
        <v>274.12279644999995</v>
      </c>
      <c r="O45" s="26">
        <v>259.6647691</v>
      </c>
      <c r="P45" s="26">
        <v>274.12279644999995</v>
      </c>
      <c r="Q45" s="16">
        <f>SUM(N45:P45)</f>
        <v>807.9103619999999</v>
      </c>
      <c r="R45" s="9"/>
    </row>
    <row r="46" spans="1:18" ht="12.75" customHeight="1">
      <c r="A46" s="29" t="s">
        <v>47</v>
      </c>
      <c r="B46" s="25">
        <v>364.5499568000001</v>
      </c>
      <c r="C46" s="25">
        <v>369.81190346000005</v>
      </c>
      <c r="D46" s="25">
        <v>367.8</v>
      </c>
      <c r="E46" s="26">
        <f>SUM(B46:D46)</f>
        <v>1102.1618602600001</v>
      </c>
      <c r="F46" s="26">
        <v>364.85208548</v>
      </c>
      <c r="G46" s="26">
        <v>1840.3744291599999</v>
      </c>
      <c r="H46" s="26">
        <v>358.18719121</v>
      </c>
      <c r="I46" s="26">
        <f>SUM(F46:H46)</f>
        <v>2563.41370585</v>
      </c>
      <c r="J46" s="26">
        <v>296.10181856</v>
      </c>
      <c r="K46" s="26">
        <v>390.2444391</v>
      </c>
      <c r="L46" s="26">
        <v>728.70836874</v>
      </c>
      <c r="M46" s="16">
        <f>SUM(J46:L46)</f>
        <v>1415.0546264</v>
      </c>
      <c r="N46" s="26">
        <v>328.0036686099999</v>
      </c>
      <c r="O46" s="26">
        <v>299.18090694</v>
      </c>
      <c r="P46" s="26">
        <v>328.0036686099999</v>
      </c>
      <c r="Q46" s="16">
        <f>SUM(N46:P46)</f>
        <v>955.1882441599998</v>
      </c>
      <c r="R46" s="9"/>
    </row>
    <row r="47" spans="1:18" ht="12.75" customHeight="1">
      <c r="A47" s="29" t="s">
        <v>93</v>
      </c>
      <c r="B47" s="25">
        <v>3145.64886865</v>
      </c>
      <c r="C47" s="25">
        <v>3360.11913286</v>
      </c>
      <c r="D47" s="25">
        <v>3682.5</v>
      </c>
      <c r="E47" s="26">
        <f>SUM(B47:D47)</f>
        <v>10188.26800151</v>
      </c>
      <c r="F47" s="26">
        <v>3502.42374677</v>
      </c>
      <c r="G47" s="26">
        <v>17116.757963620003</v>
      </c>
      <c r="H47" s="26">
        <v>3935.0840581</v>
      </c>
      <c r="I47" s="26">
        <f>SUM(F47:H47)</f>
        <v>24554.265768490004</v>
      </c>
      <c r="J47" s="26">
        <v>2979.3351724399995</v>
      </c>
      <c r="K47" s="26">
        <v>3045.3761463</v>
      </c>
      <c r="L47" s="26">
        <v>3068.2542018999998</v>
      </c>
      <c r="M47" s="16">
        <f>SUM(J47:L47)</f>
        <v>9092.965520639998</v>
      </c>
      <c r="N47" s="26">
        <v>2665.2611061</v>
      </c>
      <c r="O47" s="26">
        <v>2758.56257311</v>
      </c>
      <c r="P47" s="26">
        <v>2665.2611061</v>
      </c>
      <c r="Q47" s="16">
        <f>SUM(N47:P47)</f>
        <v>8089.0847853099995</v>
      </c>
      <c r="R47" s="9"/>
    </row>
    <row r="48" spans="1:18" ht="12.75" customHeight="1">
      <c r="A48" s="6" t="s">
        <v>48</v>
      </c>
      <c r="B48" s="25">
        <v>2503.83829696</v>
      </c>
      <c r="C48" s="25">
        <v>940.47183052</v>
      </c>
      <c r="D48" s="25">
        <v>786.8</v>
      </c>
      <c r="E48" s="26">
        <f>SUM(B48:D48)</f>
        <v>4231.11012748</v>
      </c>
      <c r="F48" s="26">
        <v>952.55276863</v>
      </c>
      <c r="G48" s="26">
        <v>6015.55010344</v>
      </c>
      <c r="H48" s="26">
        <v>679.5172075800001</v>
      </c>
      <c r="I48" s="26">
        <f>SUM(F48:H48)</f>
        <v>7647.620079650001</v>
      </c>
      <c r="J48" s="26">
        <v>708.6525834299999</v>
      </c>
      <c r="K48" s="26">
        <v>768.9282400200001</v>
      </c>
      <c r="L48" s="26">
        <v>948.99220983</v>
      </c>
      <c r="M48" s="16">
        <f>SUM(J48:L48)</f>
        <v>2426.57303328</v>
      </c>
      <c r="N48" s="26">
        <v>750.98072601</v>
      </c>
      <c r="O48" s="26">
        <v>842.07219245</v>
      </c>
      <c r="P48" s="26">
        <v>750.98072601</v>
      </c>
      <c r="Q48" s="16">
        <f>SUM(N48:P48)</f>
        <v>2344.03364447</v>
      </c>
      <c r="R48" s="9"/>
    </row>
    <row r="49" spans="1:18" ht="12.75" customHeight="1">
      <c r="A49" s="7" t="s">
        <v>41</v>
      </c>
      <c r="B49" s="75">
        <f aca="true" t="shared" si="14" ref="B49:P49">SUM(B44:B48)</f>
        <v>6370.34017181</v>
      </c>
      <c r="C49" s="75">
        <f t="shared" si="14"/>
        <v>5114.06457408</v>
      </c>
      <c r="D49" s="75">
        <f t="shared" si="14"/>
        <v>5308.1</v>
      </c>
      <c r="E49" s="51">
        <f t="shared" si="14"/>
        <v>16792.50474589</v>
      </c>
      <c r="F49" s="51">
        <f t="shared" si="14"/>
        <v>5193.93970973</v>
      </c>
      <c r="G49" s="51">
        <f t="shared" si="14"/>
        <v>27025.40707593</v>
      </c>
      <c r="H49" s="51">
        <f t="shared" si="14"/>
        <v>5288.1195254</v>
      </c>
      <c r="I49" s="51">
        <f t="shared" si="14"/>
        <v>37507.46631106</v>
      </c>
      <c r="J49" s="51">
        <f t="shared" si="14"/>
        <v>4318.365004529999</v>
      </c>
      <c r="K49" s="51">
        <f t="shared" si="14"/>
        <v>4486.15927042</v>
      </c>
      <c r="L49" s="51">
        <f t="shared" si="14"/>
        <v>5103.46059506</v>
      </c>
      <c r="M49" s="51">
        <f t="shared" si="14"/>
        <v>13907.984870009997</v>
      </c>
      <c r="N49" s="51">
        <f t="shared" si="14"/>
        <v>4612.9536384699995</v>
      </c>
      <c r="O49" s="51">
        <f t="shared" si="14"/>
        <v>5737.80980715</v>
      </c>
      <c r="P49" s="51">
        <f t="shared" si="14"/>
        <v>4612.9536384699995</v>
      </c>
      <c r="Q49" s="51">
        <f>SUM(Q44:Q48)</f>
        <v>14963.71708409</v>
      </c>
      <c r="R49" s="9"/>
    </row>
    <row r="50" spans="1:18" ht="12.75" customHeight="1">
      <c r="A50" s="6" t="s">
        <v>49</v>
      </c>
      <c r="B50" s="25">
        <v>3.4562555</v>
      </c>
      <c r="C50" s="25">
        <v>1.7925383799999999</v>
      </c>
      <c r="D50" s="25">
        <v>1</v>
      </c>
      <c r="E50" s="26">
        <f>SUM(B50:D50)</f>
        <v>6.24879388</v>
      </c>
      <c r="F50" s="22">
        <v>0.885989</v>
      </c>
      <c r="G50" s="22">
        <v>7.21711578</v>
      </c>
      <c r="H50" s="22">
        <v>0.6873608</v>
      </c>
      <c r="I50" s="26">
        <f>SUM(F50:H50)</f>
        <v>8.790465580000001</v>
      </c>
      <c r="J50" s="22">
        <v>0.9822893</v>
      </c>
      <c r="K50" s="22">
        <v>0.67882925</v>
      </c>
      <c r="L50" s="22">
        <v>1.234207</v>
      </c>
      <c r="M50" s="16">
        <f>SUM(J50:L50)</f>
        <v>2.89532555</v>
      </c>
      <c r="N50" s="22">
        <v>0.6754798000000001</v>
      </c>
      <c r="O50" s="22">
        <v>0.990729</v>
      </c>
      <c r="P50" s="22">
        <v>0.6754798000000001</v>
      </c>
      <c r="Q50" s="16">
        <f>SUM(N50:P50)</f>
        <v>2.3416886000000003</v>
      </c>
      <c r="R50" s="9"/>
    </row>
    <row r="51" spans="1:18" ht="12.75" customHeight="1">
      <c r="A51" s="5" t="s">
        <v>96</v>
      </c>
      <c r="B51" s="36">
        <f>B33+B43+B49+B50</f>
        <v>17919.56362466</v>
      </c>
      <c r="C51" s="36">
        <f>C33+C43+C49+C50</f>
        <v>20468.117511509998</v>
      </c>
      <c r="D51" s="36">
        <f>D33+D43+D49+D50</f>
        <v>22242.300000000003</v>
      </c>
      <c r="E51" s="70">
        <f aca="true" t="shared" si="15" ref="E51:Q51">+E49+E43+E33+E50</f>
        <v>60629.98113617</v>
      </c>
      <c r="F51" s="70">
        <f t="shared" si="15"/>
        <v>21045.678092809998</v>
      </c>
      <c r="G51" s="70">
        <f t="shared" si="15"/>
        <v>103593.82926669</v>
      </c>
      <c r="H51" s="70">
        <f t="shared" si="15"/>
        <v>21557.52564708</v>
      </c>
      <c r="I51" s="70">
        <f t="shared" si="15"/>
        <v>146197.03300658002</v>
      </c>
      <c r="J51" s="70">
        <f t="shared" si="15"/>
        <v>20348.79149803</v>
      </c>
      <c r="K51" s="70">
        <f t="shared" si="15"/>
        <v>16746.41356914</v>
      </c>
      <c r="L51" s="70">
        <f t="shared" si="15"/>
        <v>19475.516877790003</v>
      </c>
      <c r="M51" s="70">
        <f t="shared" si="15"/>
        <v>56570.72194496</v>
      </c>
      <c r="N51" s="70">
        <f t="shared" si="15"/>
        <v>17324.95282441</v>
      </c>
      <c r="O51" s="70">
        <f t="shared" si="15"/>
        <v>18631.81399577</v>
      </c>
      <c r="P51" s="70">
        <f t="shared" si="15"/>
        <v>17324.95282441</v>
      </c>
      <c r="Q51" s="70">
        <f t="shared" si="15"/>
        <v>53281.71964459</v>
      </c>
      <c r="R51" s="9"/>
    </row>
    <row r="52" spans="1:17" ht="12.75" customHeight="1">
      <c r="A52" s="40" t="s">
        <v>86</v>
      </c>
      <c r="B52" s="31">
        <v>0</v>
      </c>
      <c r="C52" s="16">
        <v>0</v>
      </c>
      <c r="D52" s="16">
        <v>0</v>
      </c>
      <c r="E52" s="16">
        <f>SUM(B52:D52)</f>
        <v>0</v>
      </c>
      <c r="F52" s="16">
        <v>0</v>
      </c>
      <c r="G52" s="16">
        <v>0</v>
      </c>
      <c r="H52" s="26">
        <v>0</v>
      </c>
      <c r="I52" s="16">
        <f>SUM(F52:H52)</f>
        <v>0</v>
      </c>
      <c r="J52" s="26">
        <v>0</v>
      </c>
      <c r="K52" s="26">
        <v>0</v>
      </c>
      <c r="L52" s="26">
        <v>0</v>
      </c>
      <c r="M52" s="16">
        <f>SUM(J52:L52)</f>
        <v>0</v>
      </c>
      <c r="N52" s="26">
        <v>0</v>
      </c>
      <c r="O52" s="26">
        <v>1820.980572</v>
      </c>
      <c r="P52" s="26">
        <v>0</v>
      </c>
      <c r="Q52" s="16">
        <f>SUM(N52:P52)</f>
        <v>1820.980572</v>
      </c>
    </row>
    <row r="53" spans="1:17" ht="12.75" customHeight="1">
      <c r="A53" s="5" t="s">
        <v>97</v>
      </c>
      <c r="B53" s="73">
        <f>B51-B52</f>
        <v>17919.56362466</v>
      </c>
      <c r="C53" s="73">
        <f>C51-C52</f>
        <v>20468.117511509998</v>
      </c>
      <c r="D53" s="73">
        <f>D51-D52</f>
        <v>22242.300000000003</v>
      </c>
      <c r="E53" s="36">
        <f aca="true" t="shared" si="16" ref="E53:P53">+E51-E52</f>
        <v>60629.98113617</v>
      </c>
      <c r="F53" s="36">
        <f t="shared" si="16"/>
        <v>21045.678092809998</v>
      </c>
      <c r="G53" s="36">
        <f t="shared" si="16"/>
        <v>103593.82926669</v>
      </c>
      <c r="H53" s="36">
        <f t="shared" si="16"/>
        <v>21557.52564708</v>
      </c>
      <c r="I53" s="36">
        <f t="shared" si="16"/>
        <v>146197.03300658002</v>
      </c>
      <c r="J53" s="36">
        <f t="shared" si="16"/>
        <v>20348.79149803</v>
      </c>
      <c r="K53" s="36">
        <f t="shared" si="16"/>
        <v>16746.41356914</v>
      </c>
      <c r="L53" s="36">
        <f t="shared" si="16"/>
        <v>19475.516877790003</v>
      </c>
      <c r="M53" s="36">
        <f t="shared" si="16"/>
        <v>56570.72194496</v>
      </c>
      <c r="N53" s="36">
        <f t="shared" si="16"/>
        <v>17324.95282441</v>
      </c>
      <c r="O53" s="36">
        <f t="shared" si="16"/>
        <v>16810.83342377</v>
      </c>
      <c r="P53" s="36">
        <f t="shared" si="16"/>
        <v>17324.95282441</v>
      </c>
      <c r="Q53" s="36">
        <f>+Q51-Q52</f>
        <v>51460.73907259</v>
      </c>
    </row>
    <row r="54" spans="1:17" ht="12.75">
      <c r="A54" s="29" t="s">
        <v>85</v>
      </c>
      <c r="B54" s="25">
        <v>0</v>
      </c>
      <c r="C54" s="26">
        <v>0</v>
      </c>
      <c r="D54" s="26">
        <v>0</v>
      </c>
      <c r="E54" s="26">
        <f>SUM(B54:D54)</f>
        <v>0</v>
      </c>
      <c r="F54" s="26">
        <v>0</v>
      </c>
      <c r="G54" s="26">
        <v>0</v>
      </c>
      <c r="H54" s="16">
        <v>0</v>
      </c>
      <c r="I54" s="26">
        <f>SUM(F54:H54)</f>
        <v>0</v>
      </c>
      <c r="J54" s="16">
        <v>0</v>
      </c>
      <c r="K54" s="16">
        <v>0</v>
      </c>
      <c r="L54" s="16">
        <v>0</v>
      </c>
      <c r="M54" s="16">
        <f>SUM(J54:L55)</f>
        <v>56570.72194496</v>
      </c>
      <c r="N54" s="16">
        <v>0</v>
      </c>
      <c r="O54" s="16">
        <v>0</v>
      </c>
      <c r="P54" s="16">
        <v>0</v>
      </c>
      <c r="Q54" s="16">
        <f>SUM(N54:P55)</f>
        <v>51460.73907259</v>
      </c>
    </row>
    <row r="55" spans="1:17" ht="12.75">
      <c r="A55" s="7" t="s">
        <v>4</v>
      </c>
      <c r="B55" s="73">
        <f>SUM(B53:B54)</f>
        <v>17919.56362466</v>
      </c>
      <c r="C55" s="73">
        <f>SUM(C53:C54)</f>
        <v>20468.117511509998</v>
      </c>
      <c r="D55" s="73">
        <f>SUM(D53:D54)</f>
        <v>22242.300000000003</v>
      </c>
      <c r="E55" s="36">
        <f aca="true" t="shared" si="17" ref="E55:P55">E53+E54</f>
        <v>60629.98113617</v>
      </c>
      <c r="F55" s="36">
        <f t="shared" si="17"/>
        <v>21045.678092809998</v>
      </c>
      <c r="G55" s="36">
        <f t="shared" si="17"/>
        <v>103593.82926669</v>
      </c>
      <c r="H55" s="36">
        <f t="shared" si="17"/>
        <v>21557.52564708</v>
      </c>
      <c r="I55" s="36">
        <f t="shared" si="17"/>
        <v>146197.03300658002</v>
      </c>
      <c r="J55" s="36">
        <f t="shared" si="17"/>
        <v>20348.79149803</v>
      </c>
      <c r="K55" s="36">
        <f t="shared" si="17"/>
        <v>16746.41356914</v>
      </c>
      <c r="L55" s="36">
        <f t="shared" si="17"/>
        <v>19475.516877790003</v>
      </c>
      <c r="M55" s="36">
        <f t="shared" si="17"/>
        <v>113141.44388992</v>
      </c>
      <c r="N55" s="36">
        <f t="shared" si="17"/>
        <v>17324.95282441</v>
      </c>
      <c r="O55" s="36">
        <f t="shared" si="17"/>
        <v>16810.83342377</v>
      </c>
      <c r="P55" s="36">
        <f t="shared" si="17"/>
        <v>17324.95282441</v>
      </c>
      <c r="Q55" s="36">
        <f>Q53+Q54</f>
        <v>102921.47814518</v>
      </c>
    </row>
    <row r="56" ht="12.75" customHeight="1"/>
    <row r="57" ht="12.75" customHeight="1"/>
    <row r="58" spans="1:17" ht="12.75" customHeight="1">
      <c r="A58" s="1" t="s">
        <v>51</v>
      </c>
      <c r="M58" s="2"/>
      <c r="Q58" s="88" t="s">
        <v>98</v>
      </c>
    </row>
    <row r="59" spans="1:17" ht="12.75" customHeight="1">
      <c r="A59" s="82" t="s">
        <v>87</v>
      </c>
      <c r="B59" s="84" t="s">
        <v>8</v>
      </c>
      <c r="C59" s="85"/>
      <c r="D59" s="85"/>
      <c r="E59" s="86"/>
      <c r="F59" s="84" t="s">
        <v>68</v>
      </c>
      <c r="G59" s="85"/>
      <c r="H59" s="85"/>
      <c r="I59" s="86"/>
      <c r="J59" s="84" t="s">
        <v>72</v>
      </c>
      <c r="K59" s="85"/>
      <c r="L59" s="85"/>
      <c r="M59" s="86"/>
      <c r="N59" s="84" t="s">
        <v>92</v>
      </c>
      <c r="O59" s="85"/>
      <c r="P59" s="85"/>
      <c r="Q59" s="86"/>
    </row>
    <row r="60" spans="1:17" ht="12.75" customHeight="1">
      <c r="A60" s="82"/>
      <c r="B60" s="55" t="s">
        <v>5</v>
      </c>
      <c r="C60" s="55" t="s">
        <v>6</v>
      </c>
      <c r="D60" s="55" t="s">
        <v>7</v>
      </c>
      <c r="E60" s="55" t="s">
        <v>88</v>
      </c>
      <c r="F60" s="55" t="s">
        <v>65</v>
      </c>
      <c r="G60" s="55" t="s">
        <v>66</v>
      </c>
      <c r="H60" s="55" t="s">
        <v>67</v>
      </c>
      <c r="I60" s="55" t="s">
        <v>88</v>
      </c>
      <c r="J60" s="55" t="s">
        <v>69</v>
      </c>
      <c r="K60" s="55" t="s">
        <v>70</v>
      </c>
      <c r="L60" s="55" t="s">
        <v>71</v>
      </c>
      <c r="M60" s="55" t="s">
        <v>88</v>
      </c>
      <c r="N60" s="55" t="s">
        <v>89</v>
      </c>
      <c r="O60" s="55" t="s">
        <v>90</v>
      </c>
      <c r="P60" s="55" t="s">
        <v>91</v>
      </c>
      <c r="Q60" s="55" t="s">
        <v>88</v>
      </c>
    </row>
    <row r="61" spans="1:17" ht="12.75">
      <c r="A61" s="6" t="s">
        <v>52</v>
      </c>
      <c r="B61" s="32">
        <v>6651.963</v>
      </c>
      <c r="C61" s="32">
        <v>7207.35</v>
      </c>
      <c r="D61" s="32">
        <v>7546.132</v>
      </c>
      <c r="E61" s="32">
        <f>SUM(B61:D61)</f>
        <v>21405.445</v>
      </c>
      <c r="F61" s="32">
        <v>8769.703</v>
      </c>
      <c r="G61" s="32">
        <v>8070.443</v>
      </c>
      <c r="H61" s="32">
        <v>7590.696</v>
      </c>
      <c r="I61" s="32">
        <f>SUM(F61:H61)</f>
        <v>24430.842</v>
      </c>
      <c r="J61" s="32">
        <v>7347.112</v>
      </c>
      <c r="K61" s="32">
        <v>7162.32</v>
      </c>
      <c r="L61" s="32">
        <v>7656.553</v>
      </c>
      <c r="M61" s="16">
        <f>SUM(J61:L61)</f>
        <v>22165.985</v>
      </c>
      <c r="N61" s="76">
        <v>6395.4</v>
      </c>
      <c r="O61" s="32">
        <v>6567.033</v>
      </c>
      <c r="P61" s="32">
        <v>6395.4</v>
      </c>
      <c r="Q61" s="16">
        <f>SUM(N61:P61)</f>
        <v>19357.833</v>
      </c>
    </row>
    <row r="62" spans="1:17" ht="12.75">
      <c r="A62" s="14" t="s">
        <v>53</v>
      </c>
      <c r="B62" s="32">
        <v>1105.95</v>
      </c>
      <c r="C62" s="32">
        <v>652.288</v>
      </c>
      <c r="D62" s="32">
        <v>738.287</v>
      </c>
      <c r="E62" s="32">
        <f>SUM(B62:D62)</f>
        <v>2496.525</v>
      </c>
      <c r="F62" s="32">
        <v>687.36</v>
      </c>
      <c r="G62" s="32">
        <v>647.964</v>
      </c>
      <c r="H62" s="32">
        <v>689.627</v>
      </c>
      <c r="I62" s="32">
        <f>SUM(F62:H62)</f>
        <v>2024.951</v>
      </c>
      <c r="J62" s="32">
        <v>488.708</v>
      </c>
      <c r="K62" s="32">
        <v>447.057</v>
      </c>
      <c r="L62" s="32">
        <v>415.816</v>
      </c>
      <c r="M62" s="16">
        <f>SUM(J62:L62)</f>
        <v>1351.5810000000001</v>
      </c>
      <c r="N62" s="76">
        <v>380.1</v>
      </c>
      <c r="O62" s="32">
        <v>288.583</v>
      </c>
      <c r="P62" s="32">
        <v>380.1</v>
      </c>
      <c r="Q62" s="16">
        <f>SUM(N62:P62)</f>
        <v>1048.783</v>
      </c>
    </row>
    <row r="63" spans="1:17" ht="12.75">
      <c r="A63" s="14" t="s">
        <v>54</v>
      </c>
      <c r="B63" s="32">
        <v>1010.51</v>
      </c>
      <c r="C63" s="32">
        <v>1248.073</v>
      </c>
      <c r="D63" s="32">
        <v>1764.025</v>
      </c>
      <c r="E63" s="32">
        <f>SUM(B63:D63)</f>
        <v>4022.608</v>
      </c>
      <c r="F63" s="32">
        <v>1654.607</v>
      </c>
      <c r="G63" s="32">
        <v>1764.798</v>
      </c>
      <c r="H63" s="32">
        <v>1991.219</v>
      </c>
      <c r="I63" s="32">
        <f>SUM(F63:H63)</f>
        <v>5410.624</v>
      </c>
      <c r="J63" s="32">
        <v>1670.432</v>
      </c>
      <c r="K63" s="32">
        <v>1174.222</v>
      </c>
      <c r="L63" s="32">
        <v>1260.44</v>
      </c>
      <c r="M63" s="16">
        <f>SUM(J63:L63)</f>
        <v>4105.094</v>
      </c>
      <c r="N63" s="76">
        <v>1778</v>
      </c>
      <c r="O63" s="32">
        <v>1758.889</v>
      </c>
      <c r="P63" s="32">
        <v>1778</v>
      </c>
      <c r="Q63" s="16">
        <f>SUM(N63:P63)</f>
        <v>5314.889</v>
      </c>
    </row>
    <row r="64" spans="1:17" ht="12.75">
      <c r="A64" s="7" t="s">
        <v>41</v>
      </c>
      <c r="B64" s="33">
        <f aca="true" t="shared" si="18" ref="B64:Q64">SUM(B61:B63)</f>
        <v>8768.422999999999</v>
      </c>
      <c r="C64" s="33">
        <f t="shared" si="18"/>
        <v>9107.711000000001</v>
      </c>
      <c r="D64" s="33">
        <f t="shared" si="18"/>
        <v>10048.444</v>
      </c>
      <c r="E64" s="33">
        <f t="shared" si="18"/>
        <v>27924.578</v>
      </c>
      <c r="F64" s="33">
        <f t="shared" si="18"/>
        <v>11111.67</v>
      </c>
      <c r="G64" s="33">
        <f t="shared" si="18"/>
        <v>10483.205000000002</v>
      </c>
      <c r="H64" s="33">
        <f t="shared" si="18"/>
        <v>10271.542000000001</v>
      </c>
      <c r="I64" s="33">
        <f t="shared" si="18"/>
        <v>31866.417</v>
      </c>
      <c r="J64" s="33">
        <f t="shared" si="18"/>
        <v>9506.252</v>
      </c>
      <c r="K64" s="33">
        <f t="shared" si="18"/>
        <v>8783.599</v>
      </c>
      <c r="L64" s="33">
        <f t="shared" si="18"/>
        <v>9332.809</v>
      </c>
      <c r="M64" s="33">
        <f t="shared" si="18"/>
        <v>27622.66</v>
      </c>
      <c r="N64" s="33">
        <f t="shared" si="18"/>
        <v>8553.5</v>
      </c>
      <c r="O64" s="33">
        <f t="shared" si="18"/>
        <v>8614.505</v>
      </c>
      <c r="P64" s="33">
        <f t="shared" si="18"/>
        <v>8553.5</v>
      </c>
      <c r="Q64" s="36">
        <f t="shared" si="18"/>
        <v>25721.504999999997</v>
      </c>
    </row>
    <row r="65" spans="1:17" ht="12.75">
      <c r="A65" s="24" t="s">
        <v>82</v>
      </c>
      <c r="B65" s="34">
        <v>8324.998</v>
      </c>
      <c r="C65" s="34">
        <v>9484.269</v>
      </c>
      <c r="D65" s="34">
        <v>9776.324</v>
      </c>
      <c r="E65" s="34">
        <f>SUM(B65:D65)</f>
        <v>27585.591</v>
      </c>
      <c r="F65" s="34">
        <v>10330.929</v>
      </c>
      <c r="G65" s="34">
        <v>9330.676</v>
      </c>
      <c r="H65" s="34">
        <v>9514.141</v>
      </c>
      <c r="I65" s="32">
        <f>SUM(F65:H65)</f>
        <v>29175.746</v>
      </c>
      <c r="J65" s="32">
        <v>8405.101</v>
      </c>
      <c r="K65" s="32">
        <v>9036.653</v>
      </c>
      <c r="L65" s="32">
        <v>8908.635</v>
      </c>
      <c r="M65" s="16">
        <f>SUM(J65:L65)</f>
        <v>26350.389000000003</v>
      </c>
      <c r="N65" s="32">
        <v>7021.3</v>
      </c>
      <c r="O65" s="32">
        <v>7670.559</v>
      </c>
      <c r="P65" s="32">
        <v>7021.3</v>
      </c>
      <c r="Q65" s="16">
        <f>SUM(N65:P65)</f>
        <v>21713.159</v>
      </c>
    </row>
    <row r="66" spans="1:17" ht="12.75">
      <c r="A66" s="6" t="s">
        <v>83</v>
      </c>
      <c r="B66" s="34">
        <v>50.573</v>
      </c>
      <c r="C66" s="34">
        <v>0</v>
      </c>
      <c r="D66" s="34">
        <v>0</v>
      </c>
      <c r="E66" s="34">
        <f>SUM(B66:D66)</f>
        <v>50.573</v>
      </c>
      <c r="F66" s="34">
        <v>0</v>
      </c>
      <c r="G66" s="34">
        <v>0</v>
      </c>
      <c r="H66" s="34">
        <v>0</v>
      </c>
      <c r="I66" s="32">
        <f>SUM(F66:H66)</f>
        <v>0</v>
      </c>
      <c r="J66" s="32">
        <v>0</v>
      </c>
      <c r="K66" s="32">
        <v>0</v>
      </c>
      <c r="L66" s="32">
        <v>0</v>
      </c>
      <c r="M66" s="16">
        <f>SUM(J66:L66)</f>
        <v>0</v>
      </c>
      <c r="N66" s="32">
        <v>77</v>
      </c>
      <c r="O66" s="32">
        <v>0</v>
      </c>
      <c r="P66" s="32">
        <v>77</v>
      </c>
      <c r="Q66" s="16">
        <f>SUM(N66:P66)</f>
        <v>154</v>
      </c>
    </row>
    <row r="67" spans="1:17" ht="12.75">
      <c r="A67" s="13" t="s">
        <v>55</v>
      </c>
      <c r="B67" s="34">
        <v>1.879</v>
      </c>
      <c r="C67" s="34">
        <v>27.618</v>
      </c>
      <c r="D67" s="34">
        <v>47.008</v>
      </c>
      <c r="E67" s="34">
        <f>SUM(B67:D67)</f>
        <v>76.505</v>
      </c>
      <c r="F67" s="34">
        <v>22.491</v>
      </c>
      <c r="G67" s="34">
        <v>18.011</v>
      </c>
      <c r="H67" s="34">
        <v>18.822</v>
      </c>
      <c r="I67" s="32">
        <f>SUM(F67:H67)</f>
        <v>59.324</v>
      </c>
      <c r="J67" s="32">
        <v>19.368</v>
      </c>
      <c r="K67" s="32">
        <v>28.405</v>
      </c>
      <c r="L67" s="32">
        <v>34.266</v>
      </c>
      <c r="M67" s="16">
        <f>SUM(J67:L67)</f>
        <v>82.03899999999999</v>
      </c>
      <c r="N67" s="32">
        <v>19.2</v>
      </c>
      <c r="O67" s="32">
        <v>25.903</v>
      </c>
      <c r="P67" s="32">
        <v>19.2</v>
      </c>
      <c r="Q67" s="16">
        <f>SUM(N67:P67)</f>
        <v>64.303</v>
      </c>
    </row>
    <row r="68" spans="1:17" ht="12.75">
      <c r="A68" s="6" t="s">
        <v>56</v>
      </c>
      <c r="B68" s="32">
        <v>44.737</v>
      </c>
      <c r="C68" s="32">
        <v>0.282</v>
      </c>
      <c r="D68" s="32">
        <v>1.936</v>
      </c>
      <c r="E68" s="34">
        <f>SUM(B68:D68)</f>
        <v>46.955</v>
      </c>
      <c r="F68" s="34">
        <v>1.237</v>
      </c>
      <c r="G68" s="34">
        <v>1.909</v>
      </c>
      <c r="H68" s="34">
        <v>0.413</v>
      </c>
      <c r="I68" s="32">
        <f>SUM(F68:H68)</f>
        <v>3.5589999999999997</v>
      </c>
      <c r="J68" s="32">
        <v>0.193</v>
      </c>
      <c r="K68" s="32">
        <v>1.327</v>
      </c>
      <c r="L68" s="32">
        <v>1.854</v>
      </c>
      <c r="M68" s="16">
        <f>SUM(J68:L68)</f>
        <v>3.374</v>
      </c>
      <c r="N68" s="32">
        <v>1.1</v>
      </c>
      <c r="O68" s="32">
        <v>2.114</v>
      </c>
      <c r="P68" s="32">
        <v>1.1</v>
      </c>
      <c r="Q68" s="16">
        <f>SUM(N68:P68)</f>
        <v>4.314</v>
      </c>
    </row>
    <row r="69" spans="1:17" ht="12.75">
      <c r="A69" s="7" t="s">
        <v>41</v>
      </c>
      <c r="B69" s="33">
        <f aca="true" t="shared" si="19" ref="B69:P69">SUM(B65:B68)</f>
        <v>8422.187</v>
      </c>
      <c r="C69" s="33">
        <f t="shared" si="19"/>
        <v>9512.169</v>
      </c>
      <c r="D69" s="33">
        <f t="shared" si="19"/>
        <v>9825.268</v>
      </c>
      <c r="E69" s="33">
        <f t="shared" si="19"/>
        <v>27759.624000000003</v>
      </c>
      <c r="F69" s="33">
        <f t="shared" si="19"/>
        <v>10354.657</v>
      </c>
      <c r="G69" s="33">
        <f t="shared" si="19"/>
        <v>9350.596</v>
      </c>
      <c r="H69" s="33">
        <f t="shared" si="19"/>
        <v>9533.376</v>
      </c>
      <c r="I69" s="33">
        <f t="shared" si="19"/>
        <v>29238.629</v>
      </c>
      <c r="J69" s="33">
        <f t="shared" si="19"/>
        <v>8424.662</v>
      </c>
      <c r="K69" s="33">
        <f t="shared" si="19"/>
        <v>9066.385</v>
      </c>
      <c r="L69" s="33">
        <f t="shared" si="19"/>
        <v>8944.755</v>
      </c>
      <c r="M69" s="33">
        <f t="shared" si="19"/>
        <v>26435.802000000003</v>
      </c>
      <c r="N69" s="33">
        <f t="shared" si="19"/>
        <v>7118.6</v>
      </c>
      <c r="O69" s="33">
        <f t="shared" si="19"/>
        <v>7698.576</v>
      </c>
      <c r="P69" s="33">
        <f t="shared" si="19"/>
        <v>7118.6</v>
      </c>
      <c r="Q69" s="33">
        <f>SUM(Q65:Q68)</f>
        <v>21935.775999999998</v>
      </c>
    </row>
    <row r="70" spans="1:17" ht="12.75" customHeight="1" hidden="1">
      <c r="A70" s="7" t="s">
        <v>57</v>
      </c>
      <c r="B70" s="47"/>
      <c r="C70" s="47"/>
      <c r="D70" s="47"/>
      <c r="E70" s="47"/>
      <c r="F70" s="47"/>
      <c r="G70" s="49"/>
      <c r="H70" s="47"/>
      <c r="I70" s="47"/>
      <c r="J70" s="47"/>
      <c r="K70" s="47"/>
      <c r="L70" s="47"/>
      <c r="M70" s="47"/>
      <c r="N70" s="47"/>
      <c r="O70" s="47"/>
      <c r="P70" s="47"/>
      <c r="Q70" s="47"/>
    </row>
    <row r="71" spans="1:17" ht="12.75" customHeight="1" hidden="1">
      <c r="A71" s="6" t="s">
        <v>58</v>
      </c>
      <c r="B71" s="32">
        <v>0.04</v>
      </c>
      <c r="C71" s="32">
        <v>0.006</v>
      </c>
      <c r="D71" s="32">
        <v>123.381</v>
      </c>
      <c r="E71" s="32">
        <f>SUM(B71:D71)</f>
        <v>123.427</v>
      </c>
      <c r="F71" s="32">
        <v>0.866</v>
      </c>
      <c r="G71" s="32">
        <v>90.844</v>
      </c>
      <c r="H71" s="32">
        <v>3.493</v>
      </c>
      <c r="I71" s="32">
        <f aca="true" t="shared" si="20" ref="I71:I77">SUM(F71:H71)</f>
        <v>95.20299999999999</v>
      </c>
      <c r="J71" s="32">
        <v>5.458</v>
      </c>
      <c r="K71" s="32">
        <v>2.263</v>
      </c>
      <c r="L71" s="32">
        <v>0</v>
      </c>
      <c r="M71" s="16">
        <f>SUM(J71:K71)</f>
        <v>7.721</v>
      </c>
      <c r="N71" s="32">
        <v>1.7</v>
      </c>
      <c r="O71" s="32">
        <v>0</v>
      </c>
      <c r="P71" s="32">
        <v>1.7</v>
      </c>
      <c r="Q71" s="16">
        <f aca="true" t="shared" si="21" ref="Q71:Q77">SUM(N71:P71)</f>
        <v>3.4</v>
      </c>
    </row>
    <row r="72" spans="1:17" ht="12.75" customHeight="1" hidden="1">
      <c r="A72" s="6" t="s">
        <v>95</v>
      </c>
      <c r="B72" s="32">
        <v>0</v>
      </c>
      <c r="C72" s="32">
        <v>0</v>
      </c>
      <c r="D72" s="32">
        <v>0</v>
      </c>
      <c r="E72" s="32">
        <f aca="true" t="shared" si="22" ref="E72:E77">SUM(B72:D72)</f>
        <v>0</v>
      </c>
      <c r="F72" s="32">
        <v>0</v>
      </c>
      <c r="G72" s="32">
        <v>0</v>
      </c>
      <c r="H72" s="32">
        <v>0</v>
      </c>
      <c r="I72" s="32">
        <f t="shared" si="20"/>
        <v>0</v>
      </c>
      <c r="J72" s="32">
        <v>0</v>
      </c>
      <c r="K72" s="32">
        <v>0</v>
      </c>
      <c r="L72" s="32">
        <v>0</v>
      </c>
      <c r="M72" s="16">
        <f aca="true" t="shared" si="23" ref="M72:M77">SUM(J72:L72)</f>
        <v>0</v>
      </c>
      <c r="N72" s="32">
        <v>0</v>
      </c>
      <c r="O72" s="32">
        <v>0</v>
      </c>
      <c r="P72" s="32">
        <v>0</v>
      </c>
      <c r="Q72" s="16">
        <f t="shared" si="21"/>
        <v>0</v>
      </c>
    </row>
    <row r="73" spans="1:17" ht="12.75" customHeight="1" hidden="1">
      <c r="A73" s="6" t="s">
        <v>59</v>
      </c>
      <c r="B73" s="32">
        <v>0.017</v>
      </c>
      <c r="C73" s="32">
        <v>0.053</v>
      </c>
      <c r="D73" s="32">
        <v>0.051</v>
      </c>
      <c r="E73" s="32">
        <f t="shared" si="22"/>
        <v>0.121</v>
      </c>
      <c r="F73" s="32">
        <v>0.085</v>
      </c>
      <c r="G73" s="32">
        <v>0.267</v>
      </c>
      <c r="H73" s="32">
        <v>0.074</v>
      </c>
      <c r="I73" s="32">
        <f t="shared" si="20"/>
        <v>0.42600000000000005</v>
      </c>
      <c r="J73" s="32">
        <v>0.081</v>
      </c>
      <c r="K73" s="32">
        <v>0.025</v>
      </c>
      <c r="L73" s="32">
        <v>0.036</v>
      </c>
      <c r="M73" s="16">
        <f t="shared" si="23"/>
        <v>0.14200000000000002</v>
      </c>
      <c r="N73" s="32">
        <v>0.1</v>
      </c>
      <c r="O73" s="32">
        <v>0.047</v>
      </c>
      <c r="P73" s="32">
        <v>0.1</v>
      </c>
      <c r="Q73" s="16">
        <f t="shared" si="21"/>
        <v>0.24700000000000003</v>
      </c>
    </row>
    <row r="74" spans="1:17" ht="12.75" customHeight="1" hidden="1">
      <c r="A74" s="6" t="s">
        <v>60</v>
      </c>
      <c r="B74" s="32">
        <v>0.355</v>
      </c>
      <c r="C74" s="32">
        <v>0.268</v>
      </c>
      <c r="D74" s="32">
        <v>0.313</v>
      </c>
      <c r="E74" s="32">
        <f t="shared" si="22"/>
        <v>0.9359999999999999</v>
      </c>
      <c r="F74" s="32">
        <v>0.444</v>
      </c>
      <c r="G74" s="32">
        <v>0.25</v>
      </c>
      <c r="H74" s="32">
        <v>0.356</v>
      </c>
      <c r="I74" s="32">
        <f t="shared" si="20"/>
        <v>1.0499999999999998</v>
      </c>
      <c r="J74" s="32">
        <v>1.759</v>
      </c>
      <c r="K74" s="32">
        <v>0.198</v>
      </c>
      <c r="L74" s="32">
        <v>0.267</v>
      </c>
      <c r="M74" s="16">
        <f t="shared" si="23"/>
        <v>2.2239999999999998</v>
      </c>
      <c r="N74" s="32">
        <v>0.3</v>
      </c>
      <c r="O74" s="32">
        <v>0.383</v>
      </c>
      <c r="P74" s="32">
        <v>0.3</v>
      </c>
      <c r="Q74" s="16">
        <f t="shared" si="21"/>
        <v>0.9830000000000001</v>
      </c>
    </row>
    <row r="75" spans="1:17" ht="12.75" customHeight="1" hidden="1">
      <c r="A75" s="14" t="s">
        <v>61</v>
      </c>
      <c r="B75" s="32">
        <v>11.552</v>
      </c>
      <c r="C75" s="32">
        <v>17.779</v>
      </c>
      <c r="D75" s="32">
        <v>25.524</v>
      </c>
      <c r="E75" s="32">
        <f t="shared" si="22"/>
        <v>54.855000000000004</v>
      </c>
      <c r="F75" s="32">
        <v>14.1</v>
      </c>
      <c r="G75" s="32">
        <v>15.748</v>
      </c>
      <c r="H75" s="32">
        <v>14.226</v>
      </c>
      <c r="I75" s="32">
        <f t="shared" si="20"/>
        <v>44.074</v>
      </c>
      <c r="J75" s="32">
        <v>10.926</v>
      </c>
      <c r="K75" s="32">
        <v>22.836</v>
      </c>
      <c r="L75" s="32">
        <v>25.293</v>
      </c>
      <c r="M75" s="16">
        <f t="shared" si="23"/>
        <v>59.055</v>
      </c>
      <c r="N75" s="32">
        <v>36.8</v>
      </c>
      <c r="O75" s="32">
        <v>45.266</v>
      </c>
      <c r="P75" s="32">
        <v>36.8</v>
      </c>
      <c r="Q75" s="16">
        <f t="shared" si="21"/>
        <v>118.866</v>
      </c>
    </row>
    <row r="76" spans="1:17" ht="12.75" customHeight="1" hidden="1">
      <c r="A76" s="6" t="s">
        <v>62</v>
      </c>
      <c r="B76" s="32">
        <v>2.98</v>
      </c>
      <c r="C76" s="32">
        <v>33.756</v>
      </c>
      <c r="D76" s="32">
        <v>1.424</v>
      </c>
      <c r="E76" s="32">
        <f t="shared" si="22"/>
        <v>38.16</v>
      </c>
      <c r="F76" s="32">
        <v>2.388</v>
      </c>
      <c r="G76" s="32">
        <v>14.891</v>
      </c>
      <c r="H76" s="32">
        <v>38.147</v>
      </c>
      <c r="I76" s="32">
        <f t="shared" si="20"/>
        <v>55.426</v>
      </c>
      <c r="J76" s="32">
        <v>12.942</v>
      </c>
      <c r="K76" s="32">
        <v>11.131</v>
      </c>
      <c r="L76" s="32">
        <v>10.284</v>
      </c>
      <c r="M76" s="16">
        <f t="shared" si="23"/>
        <v>34.357</v>
      </c>
      <c r="N76" s="32">
        <v>6</v>
      </c>
      <c r="O76" s="32">
        <v>1.645</v>
      </c>
      <c r="P76" s="32">
        <v>6</v>
      </c>
      <c r="Q76" s="16">
        <f t="shared" si="21"/>
        <v>13.645</v>
      </c>
    </row>
    <row r="77" spans="1:17" ht="12.75" customHeight="1" hidden="1">
      <c r="A77" s="13" t="s">
        <v>63</v>
      </c>
      <c r="B77" s="32">
        <v>84.875</v>
      </c>
      <c r="C77" s="32">
        <v>965.904</v>
      </c>
      <c r="D77" s="32">
        <v>1099.307</v>
      </c>
      <c r="E77" s="32">
        <f t="shared" si="22"/>
        <v>2150.0860000000002</v>
      </c>
      <c r="F77" s="32">
        <v>616.58</v>
      </c>
      <c r="G77" s="32">
        <v>84.442</v>
      </c>
      <c r="H77" s="32">
        <v>72.649</v>
      </c>
      <c r="I77" s="32">
        <f t="shared" si="20"/>
        <v>773.671</v>
      </c>
      <c r="J77" s="32">
        <v>324.852</v>
      </c>
      <c r="K77" s="32">
        <v>65.408</v>
      </c>
      <c r="L77" s="32">
        <v>80.107</v>
      </c>
      <c r="M77" s="16">
        <f t="shared" si="23"/>
        <v>470.36699999999996</v>
      </c>
      <c r="N77" s="32">
        <v>92.1</v>
      </c>
      <c r="O77" s="32">
        <v>65.065</v>
      </c>
      <c r="P77" s="32">
        <v>92.1</v>
      </c>
      <c r="Q77" s="16">
        <f t="shared" si="21"/>
        <v>249.265</v>
      </c>
    </row>
    <row r="78" spans="1:17" ht="12.75" customHeight="1">
      <c r="A78" s="89" t="s">
        <v>99</v>
      </c>
      <c r="B78" s="35">
        <f aca="true" t="shared" si="24" ref="B78:Q78">SUM(B71:B77)</f>
        <v>99.819</v>
      </c>
      <c r="C78" s="35">
        <f t="shared" si="24"/>
        <v>1017.766</v>
      </c>
      <c r="D78" s="35">
        <f t="shared" si="24"/>
        <v>1250</v>
      </c>
      <c r="E78" s="35">
        <f t="shared" si="24"/>
        <v>2367.585</v>
      </c>
      <c r="F78" s="35">
        <f t="shared" si="24"/>
        <v>634.4630000000001</v>
      </c>
      <c r="G78" s="35">
        <f t="shared" si="24"/>
        <v>206.442</v>
      </c>
      <c r="H78" s="35">
        <f t="shared" si="24"/>
        <v>128.945</v>
      </c>
      <c r="I78" s="35">
        <f t="shared" si="24"/>
        <v>969.85</v>
      </c>
      <c r="J78" s="35">
        <f t="shared" si="24"/>
        <v>356.018</v>
      </c>
      <c r="K78" s="35">
        <f t="shared" si="24"/>
        <v>101.861</v>
      </c>
      <c r="L78" s="35">
        <f t="shared" si="24"/>
        <v>115.987</v>
      </c>
      <c r="M78" s="35">
        <f t="shared" si="24"/>
        <v>573.866</v>
      </c>
      <c r="N78" s="35">
        <f t="shared" si="24"/>
        <v>137</v>
      </c>
      <c r="O78" s="35">
        <f t="shared" si="24"/>
        <v>112.406</v>
      </c>
      <c r="P78" s="35">
        <f t="shared" si="24"/>
        <v>137</v>
      </c>
      <c r="Q78" s="35">
        <f t="shared" si="24"/>
        <v>386.40599999999995</v>
      </c>
    </row>
    <row r="79" spans="1:17" ht="12.75" customHeight="1">
      <c r="A79" s="5" t="s">
        <v>96</v>
      </c>
      <c r="B79" s="15">
        <f>B64+B69+B78</f>
        <v>17290.429</v>
      </c>
      <c r="C79" s="15">
        <f>C64+C69+C78</f>
        <v>19637.646</v>
      </c>
      <c r="D79" s="15">
        <f>D64+D69+D78</f>
        <v>21123.712</v>
      </c>
      <c r="E79" s="36">
        <f aca="true" t="shared" si="25" ref="E79:Q79">E78+E69+E64</f>
        <v>58051.787000000004</v>
      </c>
      <c r="F79" s="36">
        <f t="shared" si="25"/>
        <v>22100.79</v>
      </c>
      <c r="G79" s="36">
        <f t="shared" si="25"/>
        <v>20040.243000000002</v>
      </c>
      <c r="H79" s="36">
        <f t="shared" si="25"/>
        <v>19933.863</v>
      </c>
      <c r="I79" s="36">
        <f t="shared" si="25"/>
        <v>62074.896</v>
      </c>
      <c r="J79" s="36">
        <f t="shared" si="25"/>
        <v>18286.932</v>
      </c>
      <c r="K79" s="36">
        <f t="shared" si="25"/>
        <v>17951.845</v>
      </c>
      <c r="L79" s="36">
        <f t="shared" si="25"/>
        <v>18393.551</v>
      </c>
      <c r="M79" s="36">
        <f t="shared" si="25"/>
        <v>54632.32800000001</v>
      </c>
      <c r="N79" s="36">
        <f t="shared" si="25"/>
        <v>15809.1</v>
      </c>
      <c r="O79" s="36">
        <f t="shared" si="25"/>
        <v>16425.487</v>
      </c>
      <c r="P79" s="36">
        <f t="shared" si="25"/>
        <v>15809.1</v>
      </c>
      <c r="Q79" s="36">
        <f t="shared" si="25"/>
        <v>48043.68699999999</v>
      </c>
    </row>
    <row r="80" spans="1:17" ht="12.75" customHeight="1">
      <c r="A80" s="40" t="s">
        <v>86</v>
      </c>
      <c r="B80" s="16">
        <v>0</v>
      </c>
      <c r="C80" s="16">
        <v>0</v>
      </c>
      <c r="D80" s="16">
        <v>0</v>
      </c>
      <c r="E80" s="16">
        <f>SUM(B80:D80)</f>
        <v>0</v>
      </c>
      <c r="F80" s="16">
        <v>0</v>
      </c>
      <c r="G80" s="16">
        <v>0</v>
      </c>
      <c r="H80" s="16">
        <v>0</v>
      </c>
      <c r="I80" s="16">
        <f>SUM(F80:G80)</f>
        <v>0</v>
      </c>
      <c r="J80" s="16">
        <v>0</v>
      </c>
      <c r="K80" s="16">
        <v>0</v>
      </c>
      <c r="L80" s="16">
        <v>0</v>
      </c>
      <c r="M80" s="16">
        <f>SUM(J80:L80)</f>
        <v>0</v>
      </c>
      <c r="N80" s="16">
        <v>0</v>
      </c>
      <c r="O80" s="16">
        <v>0</v>
      </c>
      <c r="P80" s="16">
        <v>0</v>
      </c>
      <c r="Q80" s="16">
        <f>SUM(N80:P80)</f>
        <v>0</v>
      </c>
    </row>
    <row r="81" spans="1:17" ht="12.75" customHeight="1">
      <c r="A81" s="5" t="s">
        <v>97</v>
      </c>
      <c r="B81" s="15">
        <f>B79-B80</f>
        <v>17290.429</v>
      </c>
      <c r="C81" s="15">
        <f>C79-C80</f>
        <v>19637.646</v>
      </c>
      <c r="D81" s="15">
        <f>D79-D80</f>
        <v>21123.712</v>
      </c>
      <c r="E81" s="15">
        <f aca="true" t="shared" si="26" ref="E81:P81">+E79-E80</f>
        <v>58051.787000000004</v>
      </c>
      <c r="F81" s="15">
        <f t="shared" si="26"/>
        <v>22100.79</v>
      </c>
      <c r="G81" s="15">
        <f t="shared" si="26"/>
        <v>20040.243000000002</v>
      </c>
      <c r="H81" s="15">
        <f t="shared" si="26"/>
        <v>19933.863</v>
      </c>
      <c r="I81" s="36">
        <f t="shared" si="26"/>
        <v>62074.896</v>
      </c>
      <c r="J81" s="36">
        <f t="shared" si="26"/>
        <v>18286.932</v>
      </c>
      <c r="K81" s="36">
        <f t="shared" si="26"/>
        <v>17951.845</v>
      </c>
      <c r="L81" s="36">
        <f t="shared" si="26"/>
        <v>18393.551</v>
      </c>
      <c r="M81" s="15">
        <f t="shared" si="26"/>
        <v>54632.32800000001</v>
      </c>
      <c r="N81" s="15">
        <f t="shared" si="26"/>
        <v>15809.1</v>
      </c>
      <c r="O81" s="15">
        <f t="shared" si="26"/>
        <v>16425.487</v>
      </c>
      <c r="P81" s="15">
        <f t="shared" si="26"/>
        <v>15809.1</v>
      </c>
      <c r="Q81" s="15">
        <f>+Q79-Q80</f>
        <v>48043.68699999999</v>
      </c>
    </row>
    <row r="82" spans="1:17" ht="12.75" customHeight="1">
      <c r="A82" s="6" t="s">
        <v>85</v>
      </c>
      <c r="B82" s="32">
        <v>0</v>
      </c>
      <c r="C82" s="32">
        <v>0</v>
      </c>
      <c r="D82" s="32">
        <v>0</v>
      </c>
      <c r="E82" s="32">
        <f>SUM(B82:D82)</f>
        <v>0</v>
      </c>
      <c r="F82" s="22">
        <v>0</v>
      </c>
      <c r="G82" s="22">
        <v>0</v>
      </c>
      <c r="H82" s="22">
        <v>0</v>
      </c>
      <c r="I82" s="22">
        <f>SUM(F82:H82)</f>
        <v>0</v>
      </c>
      <c r="J82" s="16">
        <v>0</v>
      </c>
      <c r="K82" s="16">
        <v>0</v>
      </c>
      <c r="L82" s="16">
        <v>0</v>
      </c>
      <c r="M82" s="16">
        <f>SUM(J82:L82)</f>
        <v>0</v>
      </c>
      <c r="N82" s="36">
        <v>0</v>
      </c>
      <c r="O82" s="36">
        <v>0</v>
      </c>
      <c r="P82" s="36">
        <v>0</v>
      </c>
      <c r="Q82" s="16">
        <f>SUM(N82:P82)</f>
        <v>0</v>
      </c>
    </row>
    <row r="83" spans="1:17" ht="12.75" customHeight="1">
      <c r="A83" s="7" t="s">
        <v>4</v>
      </c>
      <c r="B83" s="15">
        <f>B81+B82</f>
        <v>17290.429</v>
      </c>
      <c r="C83" s="15">
        <f aca="true" t="shared" si="27" ref="C83:P83">C81+C82</f>
        <v>19637.646</v>
      </c>
      <c r="D83" s="15">
        <f t="shared" si="27"/>
        <v>21123.712</v>
      </c>
      <c r="E83" s="15">
        <f t="shared" si="27"/>
        <v>58051.787000000004</v>
      </c>
      <c r="F83" s="15">
        <f t="shared" si="27"/>
        <v>22100.79</v>
      </c>
      <c r="G83" s="15">
        <f t="shared" si="27"/>
        <v>20040.243000000002</v>
      </c>
      <c r="H83" s="15">
        <f t="shared" si="27"/>
        <v>19933.863</v>
      </c>
      <c r="I83" s="36">
        <f t="shared" si="27"/>
        <v>62074.896</v>
      </c>
      <c r="J83" s="36">
        <f t="shared" si="27"/>
        <v>18286.932</v>
      </c>
      <c r="K83" s="36">
        <f t="shared" si="27"/>
        <v>17951.845</v>
      </c>
      <c r="L83" s="36">
        <f t="shared" si="27"/>
        <v>18393.551</v>
      </c>
      <c r="M83" s="15">
        <f t="shared" si="27"/>
        <v>54632.32800000001</v>
      </c>
      <c r="N83" s="15">
        <f t="shared" si="27"/>
        <v>15809.1</v>
      </c>
      <c r="O83" s="15">
        <f t="shared" si="27"/>
        <v>16425.487</v>
      </c>
      <c r="P83" s="15">
        <f t="shared" si="27"/>
        <v>15809.1</v>
      </c>
      <c r="Q83" s="15">
        <f>Q81+Q82</f>
        <v>48043.68699999999</v>
      </c>
    </row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</sheetData>
  <mergeCells count="15">
    <mergeCell ref="J25:M25"/>
    <mergeCell ref="J2:M2"/>
    <mergeCell ref="J59:M59"/>
    <mergeCell ref="N59:Q59"/>
    <mergeCell ref="N2:Q2"/>
    <mergeCell ref="N25:Q25"/>
    <mergeCell ref="A2:A3"/>
    <mergeCell ref="B2:E2"/>
    <mergeCell ref="F2:I2"/>
    <mergeCell ref="A59:A60"/>
    <mergeCell ref="B59:E59"/>
    <mergeCell ref="F59:I59"/>
    <mergeCell ref="A25:A26"/>
    <mergeCell ref="B25:E25"/>
    <mergeCell ref="F25:I25"/>
  </mergeCells>
  <printOptions horizontalCentered="1"/>
  <pageMargins left="0.7480314960629921" right="0.7480314960629921" top="0.78" bottom="0.6" header="0.5118110236220472" footer="0.5118110236220472"/>
  <pageSetup horizontalDpi="600" verticalDpi="600" orientation="landscape" paperSize="9" scale="62" r:id="rId1"/>
  <headerFooter alignWithMargins="0">
    <oddHeader>&amp;C&amp;"Arial,Bold"&amp;12TANZANIA REVENUE AUTHORITY
Actual Revenue Collections (Quarterly) for 1998/99 By Tax Item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Q86"/>
  <sheetViews>
    <sheetView view="pageBreakPreview" zoomScaleSheetLayoutView="100" workbookViewId="0" topLeftCell="D1">
      <selection activeCell="P58" sqref="P58"/>
    </sheetView>
  </sheetViews>
  <sheetFormatPr defaultColWidth="9.140625" defaultRowHeight="12.75"/>
  <cols>
    <col min="1" max="1" width="31.57421875" style="1" customWidth="1"/>
    <col min="2" max="3" width="10.7109375" style="1" customWidth="1"/>
    <col min="4" max="4" width="12.140625" style="1" customWidth="1"/>
    <col min="5" max="5" width="11.57421875" style="1" customWidth="1"/>
    <col min="6" max="8" width="10.7109375" style="1" customWidth="1"/>
    <col min="9" max="9" width="11.7109375" style="1" customWidth="1"/>
    <col min="10" max="12" width="10.7109375" style="1" customWidth="1"/>
    <col min="13" max="13" width="11.8515625" style="1" customWidth="1"/>
    <col min="14" max="16" width="10.7109375" style="1" customWidth="1"/>
    <col min="17" max="17" width="11.8515625" style="1" customWidth="1"/>
    <col min="18" max="16384" width="9.140625" style="1" customWidth="1"/>
  </cols>
  <sheetData>
    <row r="1" spans="1:17" ht="12.75">
      <c r="A1" s="39" t="s">
        <v>50</v>
      </c>
      <c r="M1" s="2"/>
      <c r="Q1" s="88" t="s">
        <v>98</v>
      </c>
    </row>
    <row r="2" spans="1:17" ht="12.75" customHeight="1">
      <c r="A2" s="87" t="s">
        <v>15</v>
      </c>
      <c r="B2" s="83" t="s">
        <v>8</v>
      </c>
      <c r="C2" s="83"/>
      <c r="D2" s="83"/>
      <c r="E2" s="83"/>
      <c r="F2" s="83" t="s">
        <v>68</v>
      </c>
      <c r="G2" s="83"/>
      <c r="H2" s="83"/>
      <c r="I2" s="83"/>
      <c r="J2" s="83" t="s">
        <v>72</v>
      </c>
      <c r="K2" s="83"/>
      <c r="L2" s="83"/>
      <c r="M2" s="83"/>
      <c r="N2" s="83" t="s">
        <v>92</v>
      </c>
      <c r="O2" s="83"/>
      <c r="P2" s="83"/>
      <c r="Q2" s="83"/>
    </row>
    <row r="3" spans="1:17" s="50" customFormat="1" ht="12.75" customHeight="1">
      <c r="A3" s="87"/>
      <c r="B3" s="55" t="s">
        <v>5</v>
      </c>
      <c r="C3" s="55" t="s">
        <v>6</v>
      </c>
      <c r="D3" s="55" t="s">
        <v>7</v>
      </c>
      <c r="E3" s="55" t="s">
        <v>88</v>
      </c>
      <c r="F3" s="55" t="s">
        <v>65</v>
      </c>
      <c r="G3" s="55" t="s">
        <v>66</v>
      </c>
      <c r="H3" s="55" t="s">
        <v>67</v>
      </c>
      <c r="I3" s="55" t="s">
        <v>88</v>
      </c>
      <c r="J3" s="55" t="s">
        <v>69</v>
      </c>
      <c r="K3" s="55" t="s">
        <v>70</v>
      </c>
      <c r="L3" s="55" t="s">
        <v>71</v>
      </c>
      <c r="M3" s="55" t="s">
        <v>88</v>
      </c>
      <c r="N3" s="55" t="s">
        <v>89</v>
      </c>
      <c r="O3" s="55" t="s">
        <v>90</v>
      </c>
      <c r="P3" s="55" t="s">
        <v>91</v>
      </c>
      <c r="Q3" s="55" t="s">
        <v>88</v>
      </c>
    </row>
    <row r="4" spans="1:17" ht="12.75">
      <c r="A4" s="6" t="s">
        <v>84</v>
      </c>
      <c r="B4" s="16">
        <v>8821.901457</v>
      </c>
      <c r="C4" s="16">
        <v>7755.916624</v>
      </c>
      <c r="D4" s="16">
        <v>13747.356066</v>
      </c>
      <c r="E4" s="16">
        <f aca="true" t="shared" si="0" ref="E4:E23">SUM(B4:D4)</f>
        <v>30325.174147</v>
      </c>
      <c r="F4" s="16">
        <v>12664.939723</v>
      </c>
      <c r="G4" s="16">
        <v>9717.725964</v>
      </c>
      <c r="H4" s="16">
        <v>15025.816348</v>
      </c>
      <c r="I4" s="16">
        <f>SUM(F4:H4)</f>
        <v>37408.482035</v>
      </c>
      <c r="J4" s="16">
        <v>10400.380621</v>
      </c>
      <c r="K4" s="16">
        <v>8978.034134</v>
      </c>
      <c r="L4" s="16">
        <v>16806.645978</v>
      </c>
      <c r="M4" s="61">
        <f aca="true" t="shared" si="1" ref="M4:M23">SUM(J4:L4)</f>
        <v>36185.060733</v>
      </c>
      <c r="N4" s="16">
        <v>10717.419669</v>
      </c>
      <c r="O4" s="16">
        <v>9207.491505</v>
      </c>
      <c r="P4" s="16">
        <v>10717.419669</v>
      </c>
      <c r="Q4" s="61">
        <f>SUM(N4:P4)</f>
        <v>30642.330843000003</v>
      </c>
    </row>
    <row r="5" spans="1:17" ht="12.75">
      <c r="A5" s="24" t="s">
        <v>16</v>
      </c>
      <c r="B5" s="16">
        <v>562.967358</v>
      </c>
      <c r="C5" s="16">
        <v>546.552046</v>
      </c>
      <c r="D5" s="16">
        <v>857.809325</v>
      </c>
      <c r="E5" s="16">
        <f t="shared" si="0"/>
        <v>1967.328729</v>
      </c>
      <c r="F5" s="16">
        <v>724.613496</v>
      </c>
      <c r="G5" s="16">
        <v>615.181855</v>
      </c>
      <c r="H5" s="16">
        <v>722.429911</v>
      </c>
      <c r="I5" s="16">
        <f aca="true" t="shared" si="2" ref="I5:I23">SUM(F5:H5)</f>
        <v>2062.225262</v>
      </c>
      <c r="J5" s="16">
        <v>535.976224</v>
      </c>
      <c r="K5" s="16">
        <v>559.293897</v>
      </c>
      <c r="L5" s="16">
        <v>891.720811</v>
      </c>
      <c r="M5" s="61">
        <f t="shared" si="1"/>
        <v>1986.9909320000002</v>
      </c>
      <c r="N5" s="16">
        <v>676.055277</v>
      </c>
      <c r="O5" s="16">
        <v>586.643458</v>
      </c>
      <c r="P5" s="16">
        <v>676.055277</v>
      </c>
      <c r="Q5" s="61">
        <f aca="true" t="shared" si="3" ref="Q5:Q23">SUM(N5:P5)</f>
        <v>1938.7540119999999</v>
      </c>
    </row>
    <row r="6" spans="1:17" ht="12.75">
      <c r="A6" s="6" t="s">
        <v>17</v>
      </c>
      <c r="B6" s="16">
        <v>20.636639</v>
      </c>
      <c r="C6" s="16">
        <v>24.167445</v>
      </c>
      <c r="D6" s="16">
        <v>32.362055</v>
      </c>
      <c r="E6" s="16">
        <f t="shared" si="0"/>
        <v>77.166139</v>
      </c>
      <c r="F6" s="16">
        <v>31.326608</v>
      </c>
      <c r="G6" s="16">
        <v>25.734119</v>
      </c>
      <c r="H6" s="16">
        <v>41.884181</v>
      </c>
      <c r="I6" s="16">
        <f t="shared" si="2"/>
        <v>98.944908</v>
      </c>
      <c r="J6" s="16">
        <v>26.652813</v>
      </c>
      <c r="K6" s="16">
        <v>22.017199</v>
      </c>
      <c r="L6" s="16">
        <v>42.042896</v>
      </c>
      <c r="M6" s="61">
        <f t="shared" si="1"/>
        <v>90.712908</v>
      </c>
      <c r="N6" s="16">
        <v>27.224944</v>
      </c>
      <c r="O6" s="16">
        <v>53.580231</v>
      </c>
      <c r="P6" s="16">
        <v>27.224944</v>
      </c>
      <c r="Q6" s="61">
        <f t="shared" si="3"/>
        <v>108.03011899999998</v>
      </c>
    </row>
    <row r="7" spans="1:17" ht="12.75">
      <c r="A7" s="24" t="s">
        <v>18</v>
      </c>
      <c r="B7" s="16">
        <v>74.32752</v>
      </c>
      <c r="C7" s="16">
        <v>72.161529</v>
      </c>
      <c r="D7" s="16">
        <v>111.584096</v>
      </c>
      <c r="E7" s="16">
        <f t="shared" si="0"/>
        <v>258.073145</v>
      </c>
      <c r="F7" s="16">
        <v>85.1453</v>
      </c>
      <c r="G7" s="16">
        <v>79.03187</v>
      </c>
      <c r="H7" s="16">
        <v>128.937722</v>
      </c>
      <c r="I7" s="16">
        <f t="shared" si="2"/>
        <v>293.114892</v>
      </c>
      <c r="J7" s="16">
        <v>69.689145</v>
      </c>
      <c r="K7" s="16">
        <v>73.322371</v>
      </c>
      <c r="L7" s="16">
        <v>148.610417</v>
      </c>
      <c r="M7" s="61">
        <f t="shared" si="1"/>
        <v>291.621933</v>
      </c>
      <c r="N7" s="16">
        <v>120.478341</v>
      </c>
      <c r="O7" s="16">
        <v>96.747353</v>
      </c>
      <c r="P7" s="16">
        <v>120.478341</v>
      </c>
      <c r="Q7" s="61">
        <f t="shared" si="3"/>
        <v>337.704035</v>
      </c>
    </row>
    <row r="8" spans="1:17" ht="12.75">
      <c r="A8" s="6" t="s">
        <v>19</v>
      </c>
      <c r="B8" s="16">
        <v>193.397329</v>
      </c>
      <c r="C8" s="16">
        <v>178.615431</v>
      </c>
      <c r="D8" s="16">
        <v>273.892184</v>
      </c>
      <c r="E8" s="16">
        <f t="shared" si="0"/>
        <v>645.904944</v>
      </c>
      <c r="F8" s="16">
        <v>468.125599</v>
      </c>
      <c r="G8" s="16">
        <v>162.573568</v>
      </c>
      <c r="H8" s="16">
        <v>489.46642</v>
      </c>
      <c r="I8" s="16">
        <f t="shared" si="2"/>
        <v>1120.165587</v>
      </c>
      <c r="J8" s="16">
        <v>116.924118</v>
      </c>
      <c r="K8" s="16">
        <v>113.162907</v>
      </c>
      <c r="L8" s="16">
        <v>232.553281</v>
      </c>
      <c r="M8" s="61">
        <f t="shared" si="1"/>
        <v>462.640306</v>
      </c>
      <c r="N8" s="16">
        <v>89.409823</v>
      </c>
      <c r="O8" s="16">
        <v>199.141111</v>
      </c>
      <c r="P8" s="16">
        <v>89.409823</v>
      </c>
      <c r="Q8" s="61">
        <f t="shared" si="3"/>
        <v>377.960757</v>
      </c>
    </row>
    <row r="9" spans="1:17" ht="12.75">
      <c r="A9" s="6" t="s">
        <v>20</v>
      </c>
      <c r="B9" s="16">
        <v>58.079211</v>
      </c>
      <c r="C9" s="16">
        <v>63.830967</v>
      </c>
      <c r="D9" s="16">
        <v>78.89346</v>
      </c>
      <c r="E9" s="16">
        <f t="shared" si="0"/>
        <v>200.803638</v>
      </c>
      <c r="F9" s="16">
        <v>70.221288</v>
      </c>
      <c r="G9" s="16">
        <v>44.813386</v>
      </c>
      <c r="H9" s="16">
        <v>68.94642</v>
      </c>
      <c r="I9" s="16">
        <f t="shared" si="2"/>
        <v>183.98109399999998</v>
      </c>
      <c r="J9" s="16">
        <v>64.165522</v>
      </c>
      <c r="K9" s="16">
        <v>49.636417</v>
      </c>
      <c r="L9" s="16">
        <v>104.028549</v>
      </c>
      <c r="M9" s="61">
        <f t="shared" si="1"/>
        <v>217.830488</v>
      </c>
      <c r="N9" s="16">
        <v>84.48288</v>
      </c>
      <c r="O9" s="16">
        <v>105.613977</v>
      </c>
      <c r="P9" s="16">
        <v>84.48288</v>
      </c>
      <c r="Q9" s="61">
        <f t="shared" si="3"/>
        <v>274.579737</v>
      </c>
    </row>
    <row r="10" spans="1:17" ht="12.75">
      <c r="A10" s="24" t="s">
        <v>21</v>
      </c>
      <c r="B10" s="16">
        <v>29.966522</v>
      </c>
      <c r="C10" s="16">
        <v>28.200733</v>
      </c>
      <c r="D10" s="16">
        <v>51.19334</v>
      </c>
      <c r="E10" s="16">
        <f t="shared" si="0"/>
        <v>109.36059499999999</v>
      </c>
      <c r="F10" s="16">
        <v>36.784652</v>
      </c>
      <c r="G10" s="16">
        <v>29.693</v>
      </c>
      <c r="H10" s="16">
        <v>54.417909</v>
      </c>
      <c r="I10" s="16">
        <f t="shared" si="2"/>
        <v>120.89556100000001</v>
      </c>
      <c r="J10" s="16">
        <v>40.075568</v>
      </c>
      <c r="K10" s="16">
        <v>35.742048</v>
      </c>
      <c r="L10" s="16">
        <v>60.591336</v>
      </c>
      <c r="M10" s="61">
        <f t="shared" si="1"/>
        <v>136.408952</v>
      </c>
      <c r="N10" s="16">
        <v>51.234874</v>
      </c>
      <c r="O10" s="16">
        <v>38.352602</v>
      </c>
      <c r="P10" s="16">
        <v>51.234874</v>
      </c>
      <c r="Q10" s="61">
        <f t="shared" si="3"/>
        <v>140.82235</v>
      </c>
    </row>
    <row r="11" spans="1:17" ht="12.75">
      <c r="A11" s="6" t="s">
        <v>22</v>
      </c>
      <c r="B11" s="16">
        <v>191.679746</v>
      </c>
      <c r="C11" s="16">
        <v>157.986894</v>
      </c>
      <c r="D11" s="16">
        <v>542.156043</v>
      </c>
      <c r="E11" s="16">
        <f t="shared" si="0"/>
        <v>891.822683</v>
      </c>
      <c r="F11" s="16">
        <v>372.021419</v>
      </c>
      <c r="G11" s="16">
        <v>329.456463</v>
      </c>
      <c r="H11" s="16">
        <v>535.650168</v>
      </c>
      <c r="I11" s="16">
        <f t="shared" si="2"/>
        <v>1237.1280499999998</v>
      </c>
      <c r="J11" s="16">
        <v>310.867681</v>
      </c>
      <c r="K11" s="16">
        <v>277.168569</v>
      </c>
      <c r="L11" s="16">
        <v>456.6575</v>
      </c>
      <c r="M11" s="61">
        <f t="shared" si="1"/>
        <v>1044.69375</v>
      </c>
      <c r="N11" s="16">
        <v>350.778652</v>
      </c>
      <c r="O11" s="16">
        <v>332.971298</v>
      </c>
      <c r="P11" s="16">
        <v>350.778652</v>
      </c>
      <c r="Q11" s="61">
        <f t="shared" si="3"/>
        <v>1034.528602</v>
      </c>
    </row>
    <row r="12" spans="1:17" ht="12.75">
      <c r="A12" s="6" t="s">
        <v>23</v>
      </c>
      <c r="B12" s="16">
        <v>8.693439</v>
      </c>
      <c r="C12" s="16">
        <v>18.724726</v>
      </c>
      <c r="D12" s="16">
        <v>36.283733</v>
      </c>
      <c r="E12" s="16">
        <f t="shared" si="0"/>
        <v>63.701898</v>
      </c>
      <c r="F12" s="16">
        <v>23.705052</v>
      </c>
      <c r="G12" s="16">
        <v>20.138649</v>
      </c>
      <c r="H12" s="16">
        <v>37.907939</v>
      </c>
      <c r="I12" s="16">
        <f t="shared" si="2"/>
        <v>81.75164</v>
      </c>
      <c r="J12" s="16">
        <v>10.131371</v>
      </c>
      <c r="K12" s="16">
        <v>8.424858</v>
      </c>
      <c r="L12" s="16">
        <v>54.204049</v>
      </c>
      <c r="M12" s="61">
        <f t="shared" si="1"/>
        <v>72.760278</v>
      </c>
      <c r="N12" s="16">
        <v>22.57276</v>
      </c>
      <c r="O12" s="16">
        <v>27.554035</v>
      </c>
      <c r="P12" s="16">
        <v>22.57276</v>
      </c>
      <c r="Q12" s="61">
        <f t="shared" si="3"/>
        <v>72.699555</v>
      </c>
    </row>
    <row r="13" spans="1:17" ht="12.75">
      <c r="A13" s="6" t="s">
        <v>24</v>
      </c>
      <c r="B13" s="16">
        <v>47.959018</v>
      </c>
      <c r="C13" s="16">
        <v>32.369247</v>
      </c>
      <c r="D13" s="16">
        <v>44.745212</v>
      </c>
      <c r="E13" s="16">
        <f t="shared" si="0"/>
        <v>125.073477</v>
      </c>
      <c r="F13" s="16">
        <v>46.691363</v>
      </c>
      <c r="G13" s="16">
        <v>32.030358</v>
      </c>
      <c r="H13" s="16">
        <v>40.658476</v>
      </c>
      <c r="I13" s="16">
        <f t="shared" si="2"/>
        <v>119.38019700000001</v>
      </c>
      <c r="J13" s="16">
        <v>21.220755</v>
      </c>
      <c r="K13" s="16">
        <v>58.785743</v>
      </c>
      <c r="L13" s="16">
        <v>64.639239</v>
      </c>
      <c r="M13" s="61">
        <f t="shared" si="1"/>
        <v>144.645737</v>
      </c>
      <c r="N13" s="16">
        <v>69.007759</v>
      </c>
      <c r="O13" s="16">
        <v>88.343338</v>
      </c>
      <c r="P13" s="16">
        <v>69.007759</v>
      </c>
      <c r="Q13" s="61">
        <f t="shared" si="3"/>
        <v>226.35885599999997</v>
      </c>
    </row>
    <row r="14" spans="1:17" ht="12.75">
      <c r="A14" s="6" t="s">
        <v>25</v>
      </c>
      <c r="B14" s="16">
        <v>122.851327</v>
      </c>
      <c r="C14" s="16">
        <v>128.668375</v>
      </c>
      <c r="D14" s="16">
        <v>215.867298</v>
      </c>
      <c r="E14" s="16">
        <f t="shared" si="0"/>
        <v>467.387</v>
      </c>
      <c r="F14" s="16">
        <v>147.098224</v>
      </c>
      <c r="G14" s="16">
        <v>130.754633</v>
      </c>
      <c r="H14" s="16">
        <v>254.725302</v>
      </c>
      <c r="I14" s="16">
        <f t="shared" si="2"/>
        <v>532.5781589999999</v>
      </c>
      <c r="J14" s="16">
        <v>142.602015</v>
      </c>
      <c r="K14" s="16">
        <v>129.428542</v>
      </c>
      <c r="L14" s="16">
        <v>232.620474</v>
      </c>
      <c r="M14" s="61">
        <f t="shared" si="1"/>
        <v>504.651031</v>
      </c>
      <c r="N14" s="16">
        <v>141.207908</v>
      </c>
      <c r="O14" s="16">
        <v>152.62195</v>
      </c>
      <c r="P14" s="16">
        <v>141.207908</v>
      </c>
      <c r="Q14" s="61">
        <f t="shared" si="3"/>
        <v>435.03776600000003</v>
      </c>
    </row>
    <row r="15" spans="1:17" ht="12.75">
      <c r="A15" s="6" t="s">
        <v>26</v>
      </c>
      <c r="B15" s="16">
        <v>246.681761</v>
      </c>
      <c r="C15" s="16">
        <v>258.475395</v>
      </c>
      <c r="D15" s="16">
        <v>438.849544</v>
      </c>
      <c r="E15" s="16">
        <f t="shared" si="0"/>
        <v>944.0066999999999</v>
      </c>
      <c r="F15" s="16">
        <v>314.972656</v>
      </c>
      <c r="G15" s="16">
        <v>265.912202</v>
      </c>
      <c r="H15" s="16">
        <v>480.983414</v>
      </c>
      <c r="I15" s="16">
        <f t="shared" si="2"/>
        <v>1061.868272</v>
      </c>
      <c r="J15" s="16">
        <v>508.534652</v>
      </c>
      <c r="K15" s="16">
        <v>276.271048</v>
      </c>
      <c r="L15" s="16">
        <v>586.743137</v>
      </c>
      <c r="M15" s="61">
        <f t="shared" si="1"/>
        <v>1371.548837</v>
      </c>
      <c r="N15" s="16">
        <v>296.745441</v>
      </c>
      <c r="O15" s="16">
        <v>262.773451</v>
      </c>
      <c r="P15" s="16">
        <v>296.745441</v>
      </c>
      <c r="Q15" s="61">
        <f t="shared" si="3"/>
        <v>856.2643330000001</v>
      </c>
    </row>
    <row r="16" spans="1:17" ht="12.75">
      <c r="A16" s="6" t="s">
        <v>27</v>
      </c>
      <c r="B16" s="16">
        <v>61.982888</v>
      </c>
      <c r="C16" s="16">
        <v>41.376247</v>
      </c>
      <c r="D16" s="16">
        <v>61.991681</v>
      </c>
      <c r="E16" s="16">
        <f t="shared" si="0"/>
        <v>165.350816</v>
      </c>
      <c r="F16" s="16">
        <v>64.865075</v>
      </c>
      <c r="G16" s="16">
        <v>66.849866</v>
      </c>
      <c r="H16" s="16">
        <v>130.831476</v>
      </c>
      <c r="I16" s="16">
        <f t="shared" si="2"/>
        <v>262.546417</v>
      </c>
      <c r="J16" s="16">
        <v>69.657609</v>
      </c>
      <c r="K16" s="16">
        <v>62.994211</v>
      </c>
      <c r="L16" s="16">
        <v>218.492197</v>
      </c>
      <c r="M16" s="61">
        <f t="shared" si="1"/>
        <v>351.14401699999996</v>
      </c>
      <c r="N16" s="16">
        <v>75.720327</v>
      </c>
      <c r="O16" s="16">
        <v>67.196629</v>
      </c>
      <c r="P16" s="16">
        <v>75.720327</v>
      </c>
      <c r="Q16" s="61">
        <f t="shared" si="3"/>
        <v>218.637283</v>
      </c>
    </row>
    <row r="17" spans="1:17" ht="12.75">
      <c r="A17" s="13" t="s">
        <v>28</v>
      </c>
      <c r="B17" s="16">
        <v>257.331059</v>
      </c>
      <c r="C17" s="16">
        <v>221.284303</v>
      </c>
      <c r="D17" s="16">
        <v>351.110993</v>
      </c>
      <c r="E17" s="16">
        <f t="shared" si="0"/>
        <v>829.726355</v>
      </c>
      <c r="F17" s="16">
        <v>291.97141</v>
      </c>
      <c r="G17" s="16">
        <v>256.038543</v>
      </c>
      <c r="H17" s="16">
        <v>431.690891</v>
      </c>
      <c r="I17" s="16">
        <f t="shared" si="2"/>
        <v>979.700844</v>
      </c>
      <c r="J17" s="16">
        <v>249.856827</v>
      </c>
      <c r="K17" s="16">
        <v>311.197996</v>
      </c>
      <c r="L17" s="16">
        <v>470.10656</v>
      </c>
      <c r="M17" s="61">
        <f t="shared" si="1"/>
        <v>1031.161383</v>
      </c>
      <c r="N17" s="16">
        <v>310.476024</v>
      </c>
      <c r="O17" s="16">
        <v>326.425111</v>
      </c>
      <c r="P17" s="16">
        <v>310.476024</v>
      </c>
      <c r="Q17" s="61">
        <f t="shared" si="3"/>
        <v>947.3771590000001</v>
      </c>
    </row>
    <row r="18" spans="1:17" ht="12.75">
      <c r="A18" s="6" t="s">
        <v>29</v>
      </c>
      <c r="B18" s="16">
        <v>49.522303</v>
      </c>
      <c r="C18" s="16">
        <v>47.621848</v>
      </c>
      <c r="D18" s="16">
        <v>74.66156</v>
      </c>
      <c r="E18" s="16">
        <f t="shared" si="0"/>
        <v>171.80571099999997</v>
      </c>
      <c r="F18" s="16">
        <v>58.892754</v>
      </c>
      <c r="G18" s="16">
        <v>50.907949</v>
      </c>
      <c r="H18" s="16">
        <v>56.114998</v>
      </c>
      <c r="I18" s="16">
        <f t="shared" si="2"/>
        <v>165.915701</v>
      </c>
      <c r="J18" s="16">
        <v>46.704378</v>
      </c>
      <c r="K18" s="16">
        <v>42.296327</v>
      </c>
      <c r="L18" s="16">
        <v>76.090267</v>
      </c>
      <c r="M18" s="61">
        <f t="shared" si="1"/>
        <v>165.090972</v>
      </c>
      <c r="N18" s="16">
        <v>53.86034</v>
      </c>
      <c r="O18" s="16">
        <v>63.150585</v>
      </c>
      <c r="P18" s="16">
        <v>53.86034</v>
      </c>
      <c r="Q18" s="61">
        <f t="shared" si="3"/>
        <v>170.871265</v>
      </c>
    </row>
    <row r="19" spans="1:17" ht="12.75">
      <c r="A19" s="6" t="s">
        <v>30</v>
      </c>
      <c r="B19" s="16">
        <v>98.010316</v>
      </c>
      <c r="C19" s="16">
        <v>100.922793</v>
      </c>
      <c r="D19" s="16">
        <v>125.239623</v>
      </c>
      <c r="E19" s="16">
        <f t="shared" si="0"/>
        <v>324.172732</v>
      </c>
      <c r="F19" s="16">
        <v>124.94542</v>
      </c>
      <c r="G19" s="16">
        <v>104.179927</v>
      </c>
      <c r="H19" s="16">
        <v>181.392132</v>
      </c>
      <c r="I19" s="16">
        <f t="shared" si="2"/>
        <v>410.517479</v>
      </c>
      <c r="J19" s="16">
        <v>74.821271</v>
      </c>
      <c r="K19" s="16">
        <v>211.978588</v>
      </c>
      <c r="L19" s="16">
        <v>161.039799</v>
      </c>
      <c r="M19" s="61">
        <f t="shared" si="1"/>
        <v>447.839658</v>
      </c>
      <c r="N19" s="16">
        <v>154.454413</v>
      </c>
      <c r="O19" s="16">
        <v>154.491676</v>
      </c>
      <c r="P19" s="16">
        <v>154.454413</v>
      </c>
      <c r="Q19" s="61">
        <f t="shared" si="3"/>
        <v>463.400502</v>
      </c>
    </row>
    <row r="20" spans="1:17" ht="12.75">
      <c r="A20" s="13" t="s">
        <v>31</v>
      </c>
      <c r="B20" s="16">
        <v>13.981984</v>
      </c>
      <c r="C20" s="16">
        <v>14.901688</v>
      </c>
      <c r="D20" s="16">
        <v>20.424081</v>
      </c>
      <c r="E20" s="16">
        <f t="shared" si="0"/>
        <v>49.307753000000005</v>
      </c>
      <c r="F20" s="16">
        <v>15.198477</v>
      </c>
      <c r="G20" s="16">
        <v>13.735649</v>
      </c>
      <c r="H20" s="16">
        <v>18.830571</v>
      </c>
      <c r="I20" s="16">
        <f t="shared" si="2"/>
        <v>47.764697</v>
      </c>
      <c r="J20" s="16">
        <v>7.169199</v>
      </c>
      <c r="K20" s="16">
        <v>12.269865</v>
      </c>
      <c r="L20" s="16">
        <v>22.264405</v>
      </c>
      <c r="M20" s="61">
        <f t="shared" si="1"/>
        <v>41.703469</v>
      </c>
      <c r="N20" s="16">
        <v>19.390051</v>
      </c>
      <c r="O20" s="16">
        <v>22.57118</v>
      </c>
      <c r="P20" s="16">
        <v>19.390051</v>
      </c>
      <c r="Q20" s="61">
        <f t="shared" si="3"/>
        <v>61.351282</v>
      </c>
    </row>
    <row r="21" spans="1:17" ht="12.75">
      <c r="A21" s="13" t="s">
        <v>32</v>
      </c>
      <c r="B21" s="16">
        <v>91.979482</v>
      </c>
      <c r="C21" s="16">
        <v>73.331665</v>
      </c>
      <c r="D21" s="16">
        <v>116.795265</v>
      </c>
      <c r="E21" s="16">
        <f t="shared" si="0"/>
        <v>282.106412</v>
      </c>
      <c r="F21" s="16">
        <v>92.091116</v>
      </c>
      <c r="G21" s="16">
        <v>81.25977</v>
      </c>
      <c r="H21" s="16">
        <v>155.375978</v>
      </c>
      <c r="I21" s="16">
        <f t="shared" si="2"/>
        <v>328.726864</v>
      </c>
      <c r="J21" s="16">
        <v>81.869405</v>
      </c>
      <c r="K21" s="16">
        <v>76.030856</v>
      </c>
      <c r="L21" s="16">
        <v>149.876489</v>
      </c>
      <c r="M21" s="61">
        <f t="shared" si="1"/>
        <v>307.77675</v>
      </c>
      <c r="N21" s="16">
        <v>88.170853</v>
      </c>
      <c r="O21" s="16">
        <v>109.71395</v>
      </c>
      <c r="P21" s="16">
        <v>88.170853</v>
      </c>
      <c r="Q21" s="61">
        <f t="shared" si="3"/>
        <v>286.055656</v>
      </c>
    </row>
    <row r="22" spans="1:17" ht="14.25" customHeight="1">
      <c r="A22" s="6" t="s">
        <v>33</v>
      </c>
      <c r="B22" s="16">
        <v>238.287566</v>
      </c>
      <c r="C22" s="16">
        <v>201.464524</v>
      </c>
      <c r="D22" s="16">
        <v>318.796967</v>
      </c>
      <c r="E22" s="16">
        <f t="shared" si="0"/>
        <v>758.549057</v>
      </c>
      <c r="F22" s="16">
        <v>275.783645</v>
      </c>
      <c r="G22" s="16">
        <v>203.497008</v>
      </c>
      <c r="H22" s="16">
        <v>350.183977</v>
      </c>
      <c r="I22" s="16">
        <f t="shared" si="2"/>
        <v>829.4646299999999</v>
      </c>
      <c r="J22" s="16">
        <v>254.606152</v>
      </c>
      <c r="K22" s="16">
        <v>299.86456</v>
      </c>
      <c r="L22" s="16">
        <v>394.826582</v>
      </c>
      <c r="M22" s="61">
        <f t="shared" si="1"/>
        <v>949.297294</v>
      </c>
      <c r="N22" s="16">
        <v>246.991993</v>
      </c>
      <c r="O22" s="16">
        <v>434.769727</v>
      </c>
      <c r="P22" s="16">
        <v>246.991993</v>
      </c>
      <c r="Q22" s="61">
        <f t="shared" si="3"/>
        <v>928.753713</v>
      </c>
    </row>
    <row r="23" spans="1:17" ht="12.75">
      <c r="A23" s="6" t="s">
        <v>34</v>
      </c>
      <c r="B23" s="16">
        <v>24.130811</v>
      </c>
      <c r="C23" s="16">
        <v>16.393518</v>
      </c>
      <c r="D23" s="16">
        <v>29.568613</v>
      </c>
      <c r="E23" s="16">
        <f t="shared" si="0"/>
        <v>70.092942</v>
      </c>
      <c r="F23" s="16">
        <v>25.610958</v>
      </c>
      <c r="G23" s="16">
        <v>17.588847</v>
      </c>
      <c r="H23" s="16">
        <v>31.486758</v>
      </c>
      <c r="I23" s="16">
        <f t="shared" si="2"/>
        <v>74.68656299999999</v>
      </c>
      <c r="J23" s="16">
        <v>19.741591</v>
      </c>
      <c r="K23" s="16">
        <v>17.113995</v>
      </c>
      <c r="L23" s="16">
        <v>40.590636</v>
      </c>
      <c r="M23" s="61">
        <f t="shared" si="1"/>
        <v>77.446222</v>
      </c>
      <c r="N23" s="16">
        <v>28.712093</v>
      </c>
      <c r="O23" s="16">
        <v>24.317927</v>
      </c>
      <c r="P23" s="16">
        <v>28.712093</v>
      </c>
      <c r="Q23" s="61">
        <f t="shared" si="3"/>
        <v>81.742113</v>
      </c>
    </row>
    <row r="24" spans="1:17" ht="12.75">
      <c r="A24" s="5" t="s">
        <v>96</v>
      </c>
      <c r="B24" s="51">
        <f>SUM(B4:B23)</f>
        <v>11214.367736000004</v>
      </c>
      <c r="C24" s="51">
        <f>SUM(C4:C23)</f>
        <v>9982.965998000001</v>
      </c>
      <c r="D24" s="51">
        <f>SUM(D4:D23)</f>
        <v>17529.581138999998</v>
      </c>
      <c r="E24" s="51">
        <f aca="true" t="shared" si="4" ref="E24:P24">SUM(E4:E23)</f>
        <v>38726.914872999994</v>
      </c>
      <c r="F24" s="51">
        <f t="shared" si="4"/>
        <v>15935.004234999999</v>
      </c>
      <c r="G24" s="51">
        <f t="shared" si="4"/>
        <v>12247.103626000004</v>
      </c>
      <c r="H24" s="51">
        <f t="shared" si="4"/>
        <v>19237.730990999997</v>
      </c>
      <c r="I24" s="51">
        <f>SUM(I4:I23)</f>
        <v>47419.83885199999</v>
      </c>
      <c r="J24" s="51">
        <f>SUM(J4:J23)</f>
        <v>13051.646917000002</v>
      </c>
      <c r="K24" s="51">
        <f>SUM(K4:K23)</f>
        <v>11615.034130999999</v>
      </c>
      <c r="L24" s="51">
        <f t="shared" si="4"/>
        <v>21214.344602</v>
      </c>
      <c r="M24" s="51">
        <f t="shared" si="4"/>
        <v>45881.025649999996</v>
      </c>
      <c r="N24" s="51">
        <f t="shared" si="4"/>
        <v>13624.394421999998</v>
      </c>
      <c r="O24" s="51">
        <f t="shared" si="4"/>
        <v>12354.471094000006</v>
      </c>
      <c r="P24" s="51">
        <f t="shared" si="4"/>
        <v>13624.394421999998</v>
      </c>
      <c r="Q24" s="51">
        <f>SUM(Q4:Q23)</f>
        <v>39603.259938</v>
      </c>
    </row>
    <row r="25" spans="1:17" ht="12.75" customHeight="1">
      <c r="A25" s="37" t="s">
        <v>86</v>
      </c>
      <c r="B25" s="22">
        <v>0</v>
      </c>
      <c r="C25" s="22">
        <v>0</v>
      </c>
      <c r="D25" s="22">
        <v>0</v>
      </c>
      <c r="E25" s="22">
        <f>SUM(B25:D25)</f>
        <v>0</v>
      </c>
      <c r="F25" s="22">
        <v>0</v>
      </c>
      <c r="G25" s="22">
        <v>0</v>
      </c>
      <c r="H25" s="22">
        <v>0</v>
      </c>
      <c r="I25" s="22">
        <f>SUM(F25:H25)</f>
        <v>0</v>
      </c>
      <c r="J25" s="22">
        <v>0</v>
      </c>
      <c r="K25" s="22">
        <v>0</v>
      </c>
      <c r="L25" s="22">
        <v>0</v>
      </c>
      <c r="M25" s="61">
        <f>SUM(J25:L25)</f>
        <v>0</v>
      </c>
      <c r="N25" s="22">
        <v>0</v>
      </c>
      <c r="O25" s="22">
        <v>0</v>
      </c>
      <c r="P25" s="22">
        <v>0</v>
      </c>
      <c r="Q25" s="61">
        <f>SUM(N25:P25)</f>
        <v>0</v>
      </c>
    </row>
    <row r="26" spans="1:17" ht="12.75">
      <c r="A26" s="5" t="s">
        <v>97</v>
      </c>
      <c r="B26" s="52">
        <f aca="true" t="shared" si="5" ref="B26:P26">+B24-B25</f>
        <v>11214.367736000004</v>
      </c>
      <c r="C26" s="52">
        <f t="shared" si="5"/>
        <v>9982.965998000001</v>
      </c>
      <c r="D26" s="52">
        <f t="shared" si="5"/>
        <v>17529.581138999998</v>
      </c>
      <c r="E26" s="52">
        <f t="shared" si="5"/>
        <v>38726.914872999994</v>
      </c>
      <c r="F26" s="52">
        <f t="shared" si="5"/>
        <v>15935.004234999999</v>
      </c>
      <c r="G26" s="52">
        <f t="shared" si="5"/>
        <v>12247.103626000004</v>
      </c>
      <c r="H26" s="52">
        <f t="shared" si="5"/>
        <v>19237.730990999997</v>
      </c>
      <c r="I26" s="52">
        <f t="shared" si="5"/>
        <v>47419.83885199999</v>
      </c>
      <c r="J26" s="52">
        <f t="shared" si="5"/>
        <v>13051.646917000002</v>
      </c>
      <c r="K26" s="52">
        <f t="shared" si="5"/>
        <v>11615.034130999999</v>
      </c>
      <c r="L26" s="52">
        <f t="shared" si="5"/>
        <v>21214.344602</v>
      </c>
      <c r="M26" s="52">
        <f t="shared" si="5"/>
        <v>45881.025649999996</v>
      </c>
      <c r="N26" s="52">
        <f t="shared" si="5"/>
        <v>13624.394421999998</v>
      </c>
      <c r="O26" s="52">
        <f t="shared" si="5"/>
        <v>12354.471094000006</v>
      </c>
      <c r="P26" s="52">
        <f t="shared" si="5"/>
        <v>13624.394421999998</v>
      </c>
      <c r="Q26" s="52">
        <f>+Q24-Q25</f>
        <v>39603.259938</v>
      </c>
    </row>
    <row r="27" spans="1:5" ht="12.75">
      <c r="A27" s="43"/>
      <c r="B27" s="53"/>
      <c r="C27" s="53"/>
      <c r="D27" s="53"/>
      <c r="E27" s="53"/>
    </row>
    <row r="28" spans="1:5" ht="12.75">
      <c r="A28" s="43"/>
      <c r="B28" s="53"/>
      <c r="C28" s="53"/>
      <c r="D28" s="53"/>
      <c r="E28" s="53"/>
    </row>
    <row r="29" spans="1:17" ht="12.75">
      <c r="A29" s="1" t="s">
        <v>73</v>
      </c>
      <c r="B29" s="54"/>
      <c r="M29" s="2"/>
      <c r="Q29" s="88" t="s">
        <v>98</v>
      </c>
    </row>
    <row r="30" spans="1:17" ht="12.75" customHeight="1">
      <c r="A30" s="87" t="s">
        <v>15</v>
      </c>
      <c r="B30" s="83" t="s">
        <v>8</v>
      </c>
      <c r="C30" s="83"/>
      <c r="D30" s="83"/>
      <c r="E30" s="83"/>
      <c r="F30" s="83" t="s">
        <v>68</v>
      </c>
      <c r="G30" s="83"/>
      <c r="H30" s="83"/>
      <c r="I30" s="83"/>
      <c r="J30" s="83" t="s">
        <v>72</v>
      </c>
      <c r="K30" s="83"/>
      <c r="L30" s="83"/>
      <c r="M30" s="83"/>
      <c r="N30" s="83" t="s">
        <v>92</v>
      </c>
      <c r="O30" s="83"/>
      <c r="P30" s="83"/>
      <c r="Q30" s="83"/>
    </row>
    <row r="31" spans="1:17" ht="12.75">
      <c r="A31" s="87"/>
      <c r="B31" s="55" t="s">
        <v>5</v>
      </c>
      <c r="C31" s="55" t="s">
        <v>6</v>
      </c>
      <c r="D31" s="55" t="s">
        <v>7</v>
      </c>
      <c r="E31" s="55" t="s">
        <v>88</v>
      </c>
      <c r="F31" s="55" t="s">
        <v>65</v>
      </c>
      <c r="G31" s="55" t="s">
        <v>66</v>
      </c>
      <c r="H31" s="55" t="s">
        <v>67</v>
      </c>
      <c r="I31" s="55" t="s">
        <v>88</v>
      </c>
      <c r="J31" s="55" t="s">
        <v>69</v>
      </c>
      <c r="K31" s="55" t="s">
        <v>70</v>
      </c>
      <c r="L31" s="55" t="s">
        <v>71</v>
      </c>
      <c r="M31" s="55" t="s">
        <v>88</v>
      </c>
      <c r="N31" s="55" t="s">
        <v>89</v>
      </c>
      <c r="O31" s="55" t="s">
        <v>90</v>
      </c>
      <c r="P31" s="55" t="s">
        <v>91</v>
      </c>
      <c r="Q31" s="55" t="s">
        <v>88</v>
      </c>
    </row>
    <row r="32" spans="1:17" ht="12.75">
      <c r="A32" s="6" t="s">
        <v>84</v>
      </c>
      <c r="B32" s="16">
        <v>12938.102798</v>
      </c>
      <c r="C32" s="16">
        <v>14266.800334919999</v>
      </c>
      <c r="D32" s="16">
        <v>15768.651992789999</v>
      </c>
      <c r="E32" s="16">
        <f>SUM(B32:D32)</f>
        <v>42973.55512571</v>
      </c>
      <c r="F32" s="16">
        <v>14511.325922729999</v>
      </c>
      <c r="G32" s="16">
        <v>15681.543362</v>
      </c>
      <c r="H32" s="16">
        <v>14412.414626529999</v>
      </c>
      <c r="I32" s="16">
        <f>SUM(F32:H32)</f>
        <v>44605.28391126</v>
      </c>
      <c r="J32" s="16">
        <v>13520.900053929998</v>
      </c>
      <c r="K32" s="16">
        <v>11729.08860022</v>
      </c>
      <c r="L32" s="16">
        <v>13022.65906597</v>
      </c>
      <c r="M32" s="61">
        <f>SUM(J32:L32)</f>
        <v>38272.647720119996</v>
      </c>
      <c r="N32" s="16">
        <v>12054.88620813</v>
      </c>
      <c r="O32" s="16">
        <v>12756.89236505</v>
      </c>
      <c r="P32" s="16">
        <v>12054.88620813</v>
      </c>
      <c r="Q32" s="61">
        <f>SUM(N32:P32)</f>
        <v>36866.66478131</v>
      </c>
    </row>
    <row r="33" spans="1:17" ht="12.75">
      <c r="A33" s="24" t="s">
        <v>16</v>
      </c>
      <c r="B33" s="16">
        <v>1514.7786116</v>
      </c>
      <c r="C33" s="16">
        <v>2073.07108135</v>
      </c>
      <c r="D33" s="16">
        <v>2068.0167113499997</v>
      </c>
      <c r="E33" s="16">
        <f aca="true" t="shared" si="6" ref="E33:E51">SUM(B33:D33)</f>
        <v>5655.866404299999</v>
      </c>
      <c r="F33" s="16">
        <v>2020.65373995</v>
      </c>
      <c r="G33" s="16">
        <v>1677.2671717</v>
      </c>
      <c r="H33" s="16">
        <v>1683.19127365</v>
      </c>
      <c r="I33" s="16">
        <f aca="true" t="shared" si="7" ref="I33:I51">SUM(F33:H33)</f>
        <v>5381.1121853</v>
      </c>
      <c r="J33" s="16">
        <v>2015.7490994000002</v>
      </c>
      <c r="K33" s="16">
        <v>1312.13968415</v>
      </c>
      <c r="L33" s="16">
        <v>1822.1562547</v>
      </c>
      <c r="M33" s="61">
        <f aca="true" t="shared" si="8" ref="M33:M51">SUM(J33:L33)</f>
        <v>5150.04503825</v>
      </c>
      <c r="N33" s="16">
        <v>1450.46212625</v>
      </c>
      <c r="O33" s="16">
        <v>1318.09084695</v>
      </c>
      <c r="P33" s="16">
        <v>1450.46212625</v>
      </c>
      <c r="Q33" s="61">
        <f aca="true" t="shared" si="9" ref="Q33:Q51">SUM(N33:P33)</f>
        <v>4219.01509945</v>
      </c>
    </row>
    <row r="34" spans="1:17" ht="12.75">
      <c r="A34" s="6" t="s">
        <v>17</v>
      </c>
      <c r="B34" s="16">
        <v>21.303652</v>
      </c>
      <c r="C34" s="16">
        <v>27.416867649999997</v>
      </c>
      <c r="D34" s="16">
        <v>38.663451</v>
      </c>
      <c r="E34" s="16">
        <f t="shared" si="6"/>
        <v>87.38397065000001</v>
      </c>
      <c r="F34" s="16">
        <v>45.8766655</v>
      </c>
      <c r="G34" s="16">
        <v>28.751215</v>
      </c>
      <c r="H34" s="16">
        <v>27.77135605</v>
      </c>
      <c r="I34" s="16">
        <f t="shared" si="7"/>
        <v>102.39923655000001</v>
      </c>
      <c r="J34" s="16">
        <v>32.4851007</v>
      </c>
      <c r="K34" s="16">
        <v>32.0791482</v>
      </c>
      <c r="L34" s="16">
        <v>33.2818493</v>
      </c>
      <c r="M34" s="61">
        <f t="shared" si="8"/>
        <v>97.8460982</v>
      </c>
      <c r="N34" s="16">
        <v>34.1446411</v>
      </c>
      <c r="O34" s="16">
        <v>47.2954133</v>
      </c>
      <c r="P34" s="16">
        <v>34.1446411</v>
      </c>
      <c r="Q34" s="61">
        <f t="shared" si="9"/>
        <v>115.58469550000001</v>
      </c>
    </row>
    <row r="35" spans="1:17" ht="12.75">
      <c r="A35" s="24" t="s">
        <v>18</v>
      </c>
      <c r="B35" s="16">
        <v>169.6183565</v>
      </c>
      <c r="C35" s="16">
        <v>102.54803265000001</v>
      </c>
      <c r="D35" s="16">
        <v>155.1053084</v>
      </c>
      <c r="E35" s="16">
        <f t="shared" si="6"/>
        <v>427.27169755</v>
      </c>
      <c r="F35" s="16">
        <v>127.843496</v>
      </c>
      <c r="G35" s="16">
        <v>98.9836323</v>
      </c>
      <c r="H35" s="16">
        <v>80.14343290000001</v>
      </c>
      <c r="I35" s="16">
        <f t="shared" si="7"/>
        <v>306.9705612</v>
      </c>
      <c r="J35" s="16">
        <v>80.13036740000001</v>
      </c>
      <c r="K35" s="16">
        <v>55.61008875</v>
      </c>
      <c r="L35" s="16">
        <v>64.601455</v>
      </c>
      <c r="M35" s="61">
        <f t="shared" si="8"/>
        <v>200.34191115</v>
      </c>
      <c r="N35" s="16">
        <v>68.028643</v>
      </c>
      <c r="O35" s="16">
        <v>83.993371</v>
      </c>
      <c r="P35" s="16">
        <v>68.028643</v>
      </c>
      <c r="Q35" s="61">
        <f t="shared" si="9"/>
        <v>220.050657</v>
      </c>
    </row>
    <row r="36" spans="1:17" ht="12.75">
      <c r="A36" s="6" t="s">
        <v>19</v>
      </c>
      <c r="B36" s="16">
        <v>83.86277865000001</v>
      </c>
      <c r="C36" s="16">
        <v>128.7021055</v>
      </c>
      <c r="D36" s="16">
        <v>137.24179535</v>
      </c>
      <c r="E36" s="16">
        <f t="shared" si="6"/>
        <v>349.8066795</v>
      </c>
      <c r="F36" s="16">
        <v>121.38957685</v>
      </c>
      <c r="G36" s="16">
        <v>90.295786</v>
      </c>
      <c r="H36" s="16">
        <v>95.59849759999999</v>
      </c>
      <c r="I36" s="16">
        <f t="shared" si="7"/>
        <v>307.28386044999996</v>
      </c>
      <c r="J36" s="16">
        <v>83.817385</v>
      </c>
      <c r="K36" s="16">
        <v>110.06857225</v>
      </c>
      <c r="L36" s="16">
        <v>90.600322</v>
      </c>
      <c r="M36" s="61">
        <f t="shared" si="8"/>
        <v>284.48627925</v>
      </c>
      <c r="N36" s="16">
        <v>89.3524375</v>
      </c>
      <c r="O36" s="16">
        <v>106.0858205</v>
      </c>
      <c r="P36" s="16">
        <v>89.3524375</v>
      </c>
      <c r="Q36" s="61">
        <f t="shared" si="9"/>
        <v>284.79069549999997</v>
      </c>
    </row>
    <row r="37" spans="1:17" ht="12.75">
      <c r="A37" s="6" t="s">
        <v>20</v>
      </c>
      <c r="B37" s="16">
        <v>87.41108009999999</v>
      </c>
      <c r="C37" s="16">
        <v>132.1821384</v>
      </c>
      <c r="D37" s="16">
        <v>151.5890661</v>
      </c>
      <c r="E37" s="16">
        <f t="shared" si="6"/>
        <v>371.1822846</v>
      </c>
      <c r="F37" s="16">
        <v>147.79625405000002</v>
      </c>
      <c r="G37" s="16">
        <v>133.4765748</v>
      </c>
      <c r="H37" s="16">
        <v>138.7966612</v>
      </c>
      <c r="I37" s="16">
        <f t="shared" si="7"/>
        <v>420.06949005</v>
      </c>
      <c r="J37" s="16">
        <v>149.94532385</v>
      </c>
      <c r="K37" s="16">
        <v>127.9826087</v>
      </c>
      <c r="L37" s="16">
        <v>119.28058865000001</v>
      </c>
      <c r="M37" s="61">
        <f t="shared" si="8"/>
        <v>397.2085212</v>
      </c>
      <c r="N37" s="16">
        <v>150.97527635</v>
      </c>
      <c r="O37" s="16">
        <v>120.2257956</v>
      </c>
      <c r="P37" s="16">
        <v>150.97527635</v>
      </c>
      <c r="Q37" s="61">
        <f t="shared" si="9"/>
        <v>422.17634830000003</v>
      </c>
    </row>
    <row r="38" spans="1:17" ht="12.75">
      <c r="A38" s="24" t="s">
        <v>21</v>
      </c>
      <c r="B38" s="16">
        <v>60.667348350000005</v>
      </c>
      <c r="C38" s="16">
        <v>69.2416665</v>
      </c>
      <c r="D38" s="16">
        <v>81.77399565</v>
      </c>
      <c r="E38" s="16">
        <f t="shared" si="6"/>
        <v>211.68301050000002</v>
      </c>
      <c r="F38" s="16">
        <v>94.6929615</v>
      </c>
      <c r="G38" s="16">
        <v>85.04948495000001</v>
      </c>
      <c r="H38" s="16">
        <v>94.259513</v>
      </c>
      <c r="I38" s="16">
        <f t="shared" si="7"/>
        <v>274.00195944999996</v>
      </c>
      <c r="J38" s="16">
        <v>68.821691</v>
      </c>
      <c r="K38" s="16">
        <v>63.915734</v>
      </c>
      <c r="L38" s="16">
        <v>76.55193515</v>
      </c>
      <c r="M38" s="61">
        <f t="shared" si="8"/>
        <v>209.28936015</v>
      </c>
      <c r="N38" s="16">
        <v>85.35249934999999</v>
      </c>
      <c r="O38" s="16">
        <v>72.0571955</v>
      </c>
      <c r="P38" s="16">
        <v>85.35249934999999</v>
      </c>
      <c r="Q38" s="61">
        <f t="shared" si="9"/>
        <v>242.76219419999998</v>
      </c>
    </row>
    <row r="39" spans="1:17" ht="12.75">
      <c r="A39" s="6" t="s">
        <v>22</v>
      </c>
      <c r="B39" s="16">
        <v>370.86330380000004</v>
      </c>
      <c r="C39" s="16">
        <v>390.40242435000005</v>
      </c>
      <c r="D39" s="16">
        <v>516.7805433999999</v>
      </c>
      <c r="E39" s="16">
        <f t="shared" si="6"/>
        <v>1278.04627155</v>
      </c>
      <c r="F39" s="16">
        <v>540.26710515</v>
      </c>
      <c r="G39" s="16">
        <v>628.99875335</v>
      </c>
      <c r="H39" s="16">
        <v>674.97431905</v>
      </c>
      <c r="I39" s="16">
        <f t="shared" si="7"/>
        <v>1844.2401775499998</v>
      </c>
      <c r="J39" s="16">
        <v>712.03932525</v>
      </c>
      <c r="K39" s="16">
        <v>698.35025465</v>
      </c>
      <c r="L39" s="16">
        <v>742.8373372000001</v>
      </c>
      <c r="M39" s="61">
        <f t="shared" si="8"/>
        <v>2153.2269171000003</v>
      </c>
      <c r="N39" s="16">
        <v>880.540072</v>
      </c>
      <c r="O39" s="16">
        <v>913.53529725</v>
      </c>
      <c r="P39" s="16">
        <v>880.540072</v>
      </c>
      <c r="Q39" s="61">
        <f t="shared" si="9"/>
        <v>2674.61544125</v>
      </c>
    </row>
    <row r="40" spans="1:17" ht="12.75">
      <c r="A40" s="6" t="s">
        <v>23</v>
      </c>
      <c r="B40" s="16">
        <v>10.172630400000001</v>
      </c>
      <c r="C40" s="16">
        <v>5.8952423</v>
      </c>
      <c r="D40" s="16">
        <v>8.7207085</v>
      </c>
      <c r="E40" s="16">
        <f t="shared" si="6"/>
        <v>24.788581200000003</v>
      </c>
      <c r="F40" s="16">
        <v>10.6586337</v>
      </c>
      <c r="G40" s="16">
        <v>9.9887892</v>
      </c>
      <c r="H40" s="16">
        <v>13.62593</v>
      </c>
      <c r="I40" s="16">
        <f t="shared" si="7"/>
        <v>34.2733529</v>
      </c>
      <c r="J40" s="16">
        <v>11.070053</v>
      </c>
      <c r="K40" s="16">
        <v>14.530560699999999</v>
      </c>
      <c r="L40" s="16">
        <v>9.678065</v>
      </c>
      <c r="M40" s="61">
        <f t="shared" si="8"/>
        <v>35.2786787</v>
      </c>
      <c r="N40" s="16">
        <v>10.457528</v>
      </c>
      <c r="O40" s="16">
        <v>17.9688196</v>
      </c>
      <c r="P40" s="16">
        <v>10.457528</v>
      </c>
      <c r="Q40" s="61">
        <f t="shared" si="9"/>
        <v>38.883875599999996</v>
      </c>
    </row>
    <row r="41" spans="1:17" ht="12.75">
      <c r="A41" s="6" t="s">
        <v>24</v>
      </c>
      <c r="B41" s="16">
        <v>284.856522</v>
      </c>
      <c r="C41" s="16">
        <v>339.4326122</v>
      </c>
      <c r="D41" s="16">
        <v>458.43815135</v>
      </c>
      <c r="E41" s="16">
        <f t="shared" si="6"/>
        <v>1082.72728555</v>
      </c>
      <c r="F41" s="16">
        <v>341.65866789999995</v>
      </c>
      <c r="G41" s="16">
        <v>421.48208889999995</v>
      </c>
      <c r="H41" s="16">
        <v>328.61172645</v>
      </c>
      <c r="I41" s="16">
        <f t="shared" si="7"/>
        <v>1091.7524832499998</v>
      </c>
      <c r="J41" s="16">
        <v>155.59655865000002</v>
      </c>
      <c r="K41" s="16">
        <v>155.59655865000002</v>
      </c>
      <c r="L41" s="16">
        <v>165.92382065</v>
      </c>
      <c r="M41" s="61">
        <f t="shared" si="8"/>
        <v>477.1169379500001</v>
      </c>
      <c r="N41" s="16">
        <v>98.77729175</v>
      </c>
      <c r="O41" s="16">
        <v>114.84887695</v>
      </c>
      <c r="P41" s="16">
        <v>98.77729175</v>
      </c>
      <c r="Q41" s="61">
        <f t="shared" si="9"/>
        <v>312.40346045</v>
      </c>
    </row>
    <row r="42" spans="1:17" ht="12.75">
      <c r="A42" s="6" t="s">
        <v>25</v>
      </c>
      <c r="B42" s="16">
        <v>374.73384045</v>
      </c>
      <c r="C42" s="16">
        <v>471.41852889999996</v>
      </c>
      <c r="D42" s="16">
        <v>350.20679715</v>
      </c>
      <c r="E42" s="16">
        <f t="shared" si="6"/>
        <v>1196.3591665</v>
      </c>
      <c r="F42" s="16">
        <v>434.44906195</v>
      </c>
      <c r="G42" s="16">
        <v>394.1216726</v>
      </c>
      <c r="H42" s="16">
        <v>438.84164139999996</v>
      </c>
      <c r="I42" s="16">
        <f t="shared" si="7"/>
        <v>1267.4123759499998</v>
      </c>
      <c r="J42" s="16">
        <v>423.381772</v>
      </c>
      <c r="K42" s="16">
        <v>381.37082295</v>
      </c>
      <c r="L42" s="16">
        <v>364.9349641</v>
      </c>
      <c r="M42" s="61">
        <f t="shared" si="8"/>
        <v>1169.68755905</v>
      </c>
      <c r="N42" s="16">
        <v>275.27283465</v>
      </c>
      <c r="O42" s="16">
        <v>340.03565410000004</v>
      </c>
      <c r="P42" s="16">
        <v>275.27283465</v>
      </c>
      <c r="Q42" s="61">
        <f t="shared" si="9"/>
        <v>890.5813234</v>
      </c>
    </row>
    <row r="43" spans="1:17" ht="12.75">
      <c r="A43" s="6" t="s">
        <v>26</v>
      </c>
      <c r="B43" s="16">
        <v>137.3457876</v>
      </c>
      <c r="C43" s="16">
        <v>88.27115475</v>
      </c>
      <c r="D43" s="16">
        <v>242.85733765</v>
      </c>
      <c r="E43" s="16">
        <f t="shared" si="6"/>
        <v>468.47428</v>
      </c>
      <c r="F43" s="16">
        <v>271.33519325</v>
      </c>
      <c r="G43" s="16">
        <v>433.38444355</v>
      </c>
      <c r="H43" s="16">
        <v>879.31396405</v>
      </c>
      <c r="I43" s="16">
        <f t="shared" si="7"/>
        <v>1584.0336008499999</v>
      </c>
      <c r="J43" s="16">
        <v>719.9713983500001</v>
      </c>
      <c r="K43" s="16">
        <v>267.0888501</v>
      </c>
      <c r="L43" s="16">
        <v>662.12208225</v>
      </c>
      <c r="M43" s="61">
        <f t="shared" si="8"/>
        <v>1649.1823307</v>
      </c>
      <c r="N43" s="16">
        <v>265.21770119999996</v>
      </c>
      <c r="O43" s="16">
        <v>756.5598735</v>
      </c>
      <c r="P43" s="16">
        <v>265.21770119999996</v>
      </c>
      <c r="Q43" s="61">
        <f t="shared" si="9"/>
        <v>1286.9952758999998</v>
      </c>
    </row>
    <row r="44" spans="1:17" ht="12.75">
      <c r="A44" s="6" t="s">
        <v>27</v>
      </c>
      <c r="B44" s="16">
        <v>104.7822542</v>
      </c>
      <c r="C44" s="16">
        <v>95.071082</v>
      </c>
      <c r="D44" s="16">
        <v>102.643781</v>
      </c>
      <c r="E44" s="16">
        <f t="shared" si="6"/>
        <v>302.4971172</v>
      </c>
      <c r="F44" s="16">
        <v>160.842359</v>
      </c>
      <c r="G44" s="16">
        <v>186.414735</v>
      </c>
      <c r="H44" s="16">
        <v>142.609705</v>
      </c>
      <c r="I44" s="16">
        <f t="shared" si="7"/>
        <v>489.866799</v>
      </c>
      <c r="J44" s="16">
        <v>107.042009</v>
      </c>
      <c r="K44" s="16">
        <v>93.810839</v>
      </c>
      <c r="L44" s="16">
        <v>125.672051</v>
      </c>
      <c r="M44" s="61">
        <f t="shared" si="8"/>
        <v>326.524899</v>
      </c>
      <c r="N44" s="16">
        <v>89.0325738</v>
      </c>
      <c r="O44" s="16">
        <v>116.993511</v>
      </c>
      <c r="P44" s="16">
        <v>89.0325738</v>
      </c>
      <c r="Q44" s="61">
        <f t="shared" si="9"/>
        <v>295.05865859999994</v>
      </c>
    </row>
    <row r="45" spans="1:17" ht="12.75">
      <c r="A45" s="13" t="s">
        <v>28</v>
      </c>
      <c r="B45" s="16">
        <v>1153.29902695</v>
      </c>
      <c r="C45" s="16">
        <v>1498.9882705</v>
      </c>
      <c r="D45" s="16">
        <v>1323.61429545</v>
      </c>
      <c r="E45" s="16">
        <f t="shared" si="6"/>
        <v>3975.9015929</v>
      </c>
      <c r="F45" s="16">
        <v>1318.63227398</v>
      </c>
      <c r="G45" s="16">
        <v>1165.4752621</v>
      </c>
      <c r="H45" s="16">
        <v>1747.17330797</v>
      </c>
      <c r="I45" s="16">
        <f t="shared" si="7"/>
        <v>4231.28084405</v>
      </c>
      <c r="J45" s="16">
        <v>1551.36415055</v>
      </c>
      <c r="K45" s="16">
        <v>1012.29729335</v>
      </c>
      <c r="L45" s="16">
        <v>1349.82360804</v>
      </c>
      <c r="M45" s="61">
        <f t="shared" si="8"/>
        <v>3913.4850519399997</v>
      </c>
      <c r="N45" s="16">
        <v>1132.5602063499998</v>
      </c>
      <c r="O45" s="16">
        <v>1233.7819318499999</v>
      </c>
      <c r="P45" s="16">
        <v>1132.5602063499998</v>
      </c>
      <c r="Q45" s="61">
        <f t="shared" si="9"/>
        <v>3498.9023445499997</v>
      </c>
    </row>
    <row r="46" spans="1:17" ht="12.75">
      <c r="A46" s="6" t="s">
        <v>29</v>
      </c>
      <c r="B46" s="16">
        <v>19.7106179</v>
      </c>
      <c r="C46" s="16">
        <v>29.59991275</v>
      </c>
      <c r="D46" s="16">
        <v>46.371272600000005</v>
      </c>
      <c r="E46" s="16">
        <f t="shared" si="6"/>
        <v>95.68180325</v>
      </c>
      <c r="F46" s="16">
        <v>88.140634</v>
      </c>
      <c r="G46" s="16">
        <v>61.3987531</v>
      </c>
      <c r="H46" s="16">
        <v>72.55958715000001</v>
      </c>
      <c r="I46" s="16">
        <f t="shared" si="7"/>
        <v>222.09897425000003</v>
      </c>
      <c r="J46" s="16">
        <v>38.4223814</v>
      </c>
      <c r="K46" s="16">
        <v>48.84809345</v>
      </c>
      <c r="L46" s="16">
        <v>54.06916065</v>
      </c>
      <c r="M46" s="61">
        <f t="shared" si="8"/>
        <v>141.33963549999999</v>
      </c>
      <c r="N46" s="16">
        <v>18.325301149999998</v>
      </c>
      <c r="O46" s="16">
        <v>37.28339825</v>
      </c>
      <c r="P46" s="16">
        <v>18.325301149999998</v>
      </c>
      <c r="Q46" s="61">
        <f t="shared" si="9"/>
        <v>73.93400055</v>
      </c>
    </row>
    <row r="47" spans="1:17" ht="12.75">
      <c r="A47" s="6" t="s">
        <v>30</v>
      </c>
      <c r="B47" s="16">
        <v>111.0099098</v>
      </c>
      <c r="C47" s="16">
        <v>178.33101295</v>
      </c>
      <c r="D47" s="16">
        <v>142.622044</v>
      </c>
      <c r="E47" s="16">
        <f t="shared" si="6"/>
        <v>431.96296674999996</v>
      </c>
      <c r="F47" s="16">
        <v>106.699059</v>
      </c>
      <c r="G47" s="16">
        <v>126.6215892</v>
      </c>
      <c r="H47" s="16">
        <v>108.525023</v>
      </c>
      <c r="I47" s="16">
        <f t="shared" si="7"/>
        <v>341.84567119999997</v>
      </c>
      <c r="J47" s="16">
        <v>163.175035</v>
      </c>
      <c r="K47" s="16">
        <v>81.698879</v>
      </c>
      <c r="L47" s="16">
        <v>68.182919</v>
      </c>
      <c r="M47" s="61">
        <f t="shared" si="8"/>
        <v>313.056833</v>
      </c>
      <c r="N47" s="16">
        <v>104.092754</v>
      </c>
      <c r="O47" s="16">
        <v>115.7642501</v>
      </c>
      <c r="P47" s="16">
        <v>104.092754</v>
      </c>
      <c r="Q47" s="61">
        <f t="shared" si="9"/>
        <v>323.9497581</v>
      </c>
    </row>
    <row r="48" spans="1:17" ht="12.75">
      <c r="A48" s="13" t="s">
        <v>31</v>
      </c>
      <c r="B48" s="16">
        <v>19.881556</v>
      </c>
      <c r="C48" s="16">
        <v>21.035021</v>
      </c>
      <c r="D48" s="16">
        <v>22.884437</v>
      </c>
      <c r="E48" s="16">
        <f t="shared" si="6"/>
        <v>63.801014</v>
      </c>
      <c r="F48" s="16">
        <v>19.91135</v>
      </c>
      <c r="G48" s="16">
        <v>22.858754</v>
      </c>
      <c r="H48" s="16">
        <v>25.693121</v>
      </c>
      <c r="I48" s="16">
        <f t="shared" si="7"/>
        <v>68.46322500000001</v>
      </c>
      <c r="J48" s="16">
        <v>11.600815</v>
      </c>
      <c r="K48" s="16">
        <v>17.51098</v>
      </c>
      <c r="L48" s="16">
        <v>26.81688</v>
      </c>
      <c r="M48" s="61">
        <f t="shared" si="8"/>
        <v>55.928675</v>
      </c>
      <c r="N48" s="16">
        <v>17.749055</v>
      </c>
      <c r="O48" s="16">
        <v>23.64477</v>
      </c>
      <c r="P48" s="16">
        <v>17.749055</v>
      </c>
      <c r="Q48" s="61">
        <f t="shared" si="9"/>
        <v>59.14288</v>
      </c>
    </row>
    <row r="49" spans="1:17" ht="12.75">
      <c r="A49" s="13" t="s">
        <v>32</v>
      </c>
      <c r="B49" s="16">
        <v>32.9733297</v>
      </c>
      <c r="C49" s="16">
        <v>46.35106785</v>
      </c>
      <c r="D49" s="16">
        <v>38.91422285</v>
      </c>
      <c r="E49" s="16">
        <f t="shared" si="6"/>
        <v>118.2386204</v>
      </c>
      <c r="F49" s="16">
        <v>53.030854</v>
      </c>
      <c r="G49" s="16">
        <v>87.431834</v>
      </c>
      <c r="H49" s="16">
        <v>45.1</v>
      </c>
      <c r="I49" s="16">
        <f t="shared" si="7"/>
        <v>185.56268799999998</v>
      </c>
      <c r="J49" s="16">
        <v>36.8631296</v>
      </c>
      <c r="K49" s="16">
        <v>72.4595538</v>
      </c>
      <c r="L49" s="16">
        <v>143.270628</v>
      </c>
      <c r="M49" s="61">
        <f t="shared" si="8"/>
        <v>252.59331139999998</v>
      </c>
      <c r="N49" s="16">
        <v>35.8617656</v>
      </c>
      <c r="O49" s="16">
        <v>57.9138822</v>
      </c>
      <c r="P49" s="16">
        <v>35.8617656</v>
      </c>
      <c r="Q49" s="61">
        <f t="shared" si="9"/>
        <v>129.6374134</v>
      </c>
    </row>
    <row r="50" spans="1:17" ht="12.75">
      <c r="A50" s="6" t="s">
        <v>33</v>
      </c>
      <c r="B50" s="16">
        <v>409.534998</v>
      </c>
      <c r="C50" s="16">
        <v>476.86270611000003</v>
      </c>
      <c r="D50" s="16">
        <v>558.9186957999999</v>
      </c>
      <c r="E50" s="16">
        <f t="shared" si="6"/>
        <v>1445.3163999099997</v>
      </c>
      <c r="F50" s="16">
        <v>600.23299505</v>
      </c>
      <c r="G50" s="16">
        <v>564.15291174</v>
      </c>
      <c r="H50" s="16">
        <v>514.00456551</v>
      </c>
      <c r="I50" s="16">
        <f t="shared" si="7"/>
        <v>1678.3904723</v>
      </c>
      <c r="J50" s="16">
        <v>443.28851495</v>
      </c>
      <c r="K50" s="16">
        <v>449.86261167000004</v>
      </c>
      <c r="L50" s="16">
        <v>506.43926308</v>
      </c>
      <c r="M50" s="61">
        <f t="shared" si="8"/>
        <v>1399.5903897</v>
      </c>
      <c r="N50" s="16">
        <v>436.19657548000004</v>
      </c>
      <c r="O50" s="16">
        <v>363.67818007</v>
      </c>
      <c r="P50" s="16">
        <v>436.19657548000004</v>
      </c>
      <c r="Q50" s="61">
        <f t="shared" si="9"/>
        <v>1236.07133103</v>
      </c>
    </row>
    <row r="51" spans="1:17" ht="12.75">
      <c r="A51" s="6" t="s">
        <v>34</v>
      </c>
      <c r="B51" s="16">
        <v>14.7101518</v>
      </c>
      <c r="C51" s="16">
        <v>26.439329649999998</v>
      </c>
      <c r="D51" s="16">
        <v>28.275252100000003</v>
      </c>
      <c r="E51" s="16">
        <f t="shared" si="6"/>
        <v>69.42473355</v>
      </c>
      <c r="F51" s="16">
        <v>30.231207899999998</v>
      </c>
      <c r="G51" s="16">
        <v>30.688738</v>
      </c>
      <c r="H51" s="16">
        <v>34.2982467</v>
      </c>
      <c r="I51" s="16">
        <f t="shared" si="7"/>
        <v>95.21819260000001</v>
      </c>
      <c r="J51" s="16">
        <v>23.127334</v>
      </c>
      <c r="K51" s="16">
        <v>22.131775</v>
      </c>
      <c r="L51" s="16">
        <v>26.61427595</v>
      </c>
      <c r="M51" s="61">
        <f t="shared" si="8"/>
        <v>71.87338495</v>
      </c>
      <c r="N51" s="16">
        <v>27.66733375</v>
      </c>
      <c r="O51" s="16">
        <v>35.164743</v>
      </c>
      <c r="P51" s="16">
        <v>27.66733375</v>
      </c>
      <c r="Q51" s="61">
        <f t="shared" si="9"/>
        <v>90.4994105</v>
      </c>
    </row>
    <row r="52" spans="1:17" ht="12.75">
      <c r="A52" s="5" t="s">
        <v>96</v>
      </c>
      <c r="B52" s="52">
        <f>SUM(B32:B51)</f>
        <v>17919.6185538</v>
      </c>
      <c r="C52" s="52">
        <f>SUM(C32:C51)</f>
        <v>20468.06059227999</v>
      </c>
      <c r="D52" s="52">
        <f>SUM(D32:D51)</f>
        <v>22242.289859490003</v>
      </c>
      <c r="E52" s="52">
        <f aca="true" t="shared" si="10" ref="E52:P52">SUM(E32:E51)</f>
        <v>60629.96900557</v>
      </c>
      <c r="F52" s="52">
        <f t="shared" si="10"/>
        <v>21045.66801146</v>
      </c>
      <c r="G52" s="52">
        <f t="shared" si="10"/>
        <v>21928.385551489995</v>
      </c>
      <c r="H52" s="52">
        <f t="shared" si="10"/>
        <v>21557.506498209994</v>
      </c>
      <c r="I52" s="52">
        <f t="shared" si="10"/>
        <v>64531.56006116</v>
      </c>
      <c r="J52" s="52">
        <f t="shared" si="10"/>
        <v>20348.791498029994</v>
      </c>
      <c r="K52" s="52">
        <f t="shared" si="10"/>
        <v>16746.441508590004</v>
      </c>
      <c r="L52" s="52">
        <f t="shared" si="10"/>
        <v>19475.516525689993</v>
      </c>
      <c r="M52" s="52">
        <f t="shared" si="10"/>
        <v>56570.74953231</v>
      </c>
      <c r="N52" s="52">
        <f t="shared" si="10"/>
        <v>17324.952824409997</v>
      </c>
      <c r="O52" s="52">
        <f t="shared" si="10"/>
        <v>18631.813995770004</v>
      </c>
      <c r="P52" s="52">
        <f t="shared" si="10"/>
        <v>17324.952824409997</v>
      </c>
      <c r="Q52" s="52">
        <f>SUM(Q32:Q51)</f>
        <v>53281.71964459</v>
      </c>
    </row>
    <row r="53" spans="1:17" ht="12.75" customHeight="1">
      <c r="A53" s="37" t="s">
        <v>86</v>
      </c>
      <c r="B53" s="16">
        <v>0</v>
      </c>
      <c r="C53" s="16">
        <v>0</v>
      </c>
      <c r="D53" s="16">
        <v>0</v>
      </c>
      <c r="E53" s="16">
        <f>SUM(B53:D53)</f>
        <v>0</v>
      </c>
      <c r="F53" s="16">
        <v>0</v>
      </c>
      <c r="G53" s="16">
        <v>0</v>
      </c>
      <c r="H53" s="16">
        <v>0</v>
      </c>
      <c r="I53" s="16">
        <f>SUM(F53:H53)</f>
        <v>0</v>
      </c>
      <c r="J53" s="16">
        <v>0</v>
      </c>
      <c r="K53" s="16">
        <v>0</v>
      </c>
      <c r="L53" s="16">
        <v>0</v>
      </c>
      <c r="M53" s="61">
        <f>SUM(J53:L53)</f>
        <v>0</v>
      </c>
      <c r="N53" s="16">
        <v>0</v>
      </c>
      <c r="O53" s="16">
        <v>1820.980572</v>
      </c>
      <c r="P53" s="16">
        <v>0</v>
      </c>
      <c r="Q53" s="61">
        <f>SUM(N53:P53)</f>
        <v>1820.980572</v>
      </c>
    </row>
    <row r="54" spans="1:17" ht="12.75">
      <c r="A54" s="5" t="s">
        <v>97</v>
      </c>
      <c r="B54" s="52">
        <f>B52-B53</f>
        <v>17919.6185538</v>
      </c>
      <c r="C54" s="52">
        <f>C52-C53</f>
        <v>20468.06059227999</v>
      </c>
      <c r="D54" s="52">
        <f>D52-D53</f>
        <v>22242.289859490003</v>
      </c>
      <c r="E54" s="52">
        <f aca="true" t="shared" si="11" ref="E54:P54">+E52-E53</f>
        <v>60629.96900557</v>
      </c>
      <c r="F54" s="52">
        <f t="shared" si="11"/>
        <v>21045.66801146</v>
      </c>
      <c r="G54" s="52">
        <f t="shared" si="11"/>
        <v>21928.385551489995</v>
      </c>
      <c r="H54" s="52">
        <f t="shared" si="11"/>
        <v>21557.506498209994</v>
      </c>
      <c r="I54" s="52">
        <f t="shared" si="11"/>
        <v>64531.56006116</v>
      </c>
      <c r="J54" s="52">
        <f t="shared" si="11"/>
        <v>20348.791498029994</v>
      </c>
      <c r="K54" s="52">
        <f t="shared" si="11"/>
        <v>16746.441508590004</v>
      </c>
      <c r="L54" s="52">
        <f t="shared" si="11"/>
        <v>19475.516525689993</v>
      </c>
      <c r="M54" s="52">
        <f t="shared" si="11"/>
        <v>56570.74953231</v>
      </c>
      <c r="N54" s="52">
        <f t="shared" si="11"/>
        <v>17324.952824409997</v>
      </c>
      <c r="O54" s="52">
        <f t="shared" si="11"/>
        <v>16810.833423770004</v>
      </c>
      <c r="P54" s="52">
        <f t="shared" si="11"/>
        <v>17324.952824409997</v>
      </c>
      <c r="Q54" s="52">
        <f>+Q52-Q53</f>
        <v>51460.73907259</v>
      </c>
    </row>
    <row r="55" spans="1:17" ht="12.75">
      <c r="A55" s="29" t="s">
        <v>85</v>
      </c>
      <c r="B55" s="26">
        <v>0</v>
      </c>
      <c r="C55" s="26">
        <v>0</v>
      </c>
      <c r="D55" s="26">
        <v>0</v>
      </c>
      <c r="E55" s="26">
        <f>SUM(B55:D55)</f>
        <v>0</v>
      </c>
      <c r="F55" s="26">
        <v>0</v>
      </c>
      <c r="G55" s="26">
        <v>0</v>
      </c>
      <c r="H55" s="26">
        <v>0</v>
      </c>
      <c r="I55" s="26">
        <f>SUM(F55:H55)</f>
        <v>0</v>
      </c>
      <c r="J55" s="26">
        <v>0</v>
      </c>
      <c r="K55" s="26">
        <v>0</v>
      </c>
      <c r="L55" s="26">
        <v>0</v>
      </c>
      <c r="M55" s="61">
        <f>SUM(J55:L55)</f>
        <v>0</v>
      </c>
      <c r="N55" s="26">
        <v>0</v>
      </c>
      <c r="O55" s="26">
        <v>0</v>
      </c>
      <c r="P55" s="26">
        <v>0</v>
      </c>
      <c r="Q55" s="61">
        <f>SUM(N55:P55)</f>
        <v>0</v>
      </c>
    </row>
    <row r="56" spans="1:17" ht="12.75">
      <c r="A56" s="7" t="s">
        <v>4</v>
      </c>
      <c r="B56" s="36">
        <f>B54+B55</f>
        <v>17919.6185538</v>
      </c>
      <c r="C56" s="36">
        <f aca="true" t="shared" si="12" ref="C56:P56">C54+C55</f>
        <v>20468.06059227999</v>
      </c>
      <c r="D56" s="36">
        <f t="shared" si="12"/>
        <v>22242.289859490003</v>
      </c>
      <c r="E56" s="36">
        <f t="shared" si="12"/>
        <v>60629.96900557</v>
      </c>
      <c r="F56" s="36">
        <f t="shared" si="12"/>
        <v>21045.66801146</v>
      </c>
      <c r="G56" s="36">
        <f t="shared" si="12"/>
        <v>21928.385551489995</v>
      </c>
      <c r="H56" s="36">
        <f t="shared" si="12"/>
        <v>21557.506498209994</v>
      </c>
      <c r="I56" s="36">
        <f t="shared" si="12"/>
        <v>64531.56006116</v>
      </c>
      <c r="J56" s="36">
        <f t="shared" si="12"/>
        <v>20348.791498029994</v>
      </c>
      <c r="K56" s="36">
        <f t="shared" si="12"/>
        <v>16746.441508590004</v>
      </c>
      <c r="L56" s="36">
        <f t="shared" si="12"/>
        <v>19475.516525689993</v>
      </c>
      <c r="M56" s="36">
        <f t="shared" si="12"/>
        <v>56570.74953231</v>
      </c>
      <c r="N56" s="36">
        <f t="shared" si="12"/>
        <v>17324.952824409997</v>
      </c>
      <c r="O56" s="36">
        <f t="shared" si="12"/>
        <v>16810.833423770004</v>
      </c>
      <c r="P56" s="36">
        <f t="shared" si="12"/>
        <v>17324.952824409997</v>
      </c>
      <c r="Q56" s="36">
        <f>Q54+Q55</f>
        <v>51460.73907259</v>
      </c>
    </row>
    <row r="59" spans="1:17" ht="12.75">
      <c r="A59" s="1" t="s">
        <v>51</v>
      </c>
      <c r="M59" s="2"/>
      <c r="Q59" s="88" t="s">
        <v>98</v>
      </c>
    </row>
    <row r="60" spans="1:17" ht="12.75" customHeight="1">
      <c r="A60" s="87" t="s">
        <v>15</v>
      </c>
      <c r="B60" s="83" t="s">
        <v>8</v>
      </c>
      <c r="C60" s="83"/>
      <c r="D60" s="83"/>
      <c r="E60" s="83"/>
      <c r="F60" s="83" t="s">
        <v>68</v>
      </c>
      <c r="G60" s="83"/>
      <c r="H60" s="83"/>
      <c r="I60" s="83"/>
      <c r="J60" s="83" t="s">
        <v>72</v>
      </c>
      <c r="K60" s="83"/>
      <c r="L60" s="83"/>
      <c r="M60" s="83"/>
      <c r="N60" s="83" t="s">
        <v>92</v>
      </c>
      <c r="O60" s="83"/>
      <c r="P60" s="83"/>
      <c r="Q60" s="83"/>
    </row>
    <row r="61" spans="1:17" ht="12.75">
      <c r="A61" s="87"/>
      <c r="B61" s="55" t="s">
        <v>5</v>
      </c>
      <c r="C61" s="55" t="s">
        <v>6</v>
      </c>
      <c r="D61" s="55" t="s">
        <v>7</v>
      </c>
      <c r="E61" s="55" t="s">
        <v>88</v>
      </c>
      <c r="F61" s="55" t="s">
        <v>65</v>
      </c>
      <c r="G61" s="55" t="s">
        <v>66</v>
      </c>
      <c r="H61" s="55" t="s">
        <v>67</v>
      </c>
      <c r="I61" s="55" t="s">
        <v>88</v>
      </c>
      <c r="J61" s="55" t="s">
        <v>69</v>
      </c>
      <c r="K61" s="55" t="s">
        <v>70</v>
      </c>
      <c r="L61" s="55" t="s">
        <v>71</v>
      </c>
      <c r="M61" s="55" t="s">
        <v>88</v>
      </c>
      <c r="N61" s="55" t="s">
        <v>89</v>
      </c>
      <c r="O61" s="55" t="s">
        <v>90</v>
      </c>
      <c r="P61" s="55" t="s">
        <v>91</v>
      </c>
      <c r="Q61" s="55" t="s">
        <v>88</v>
      </c>
    </row>
    <row r="62" spans="1:17" ht="12.75">
      <c r="A62" s="6" t="s">
        <v>84</v>
      </c>
      <c r="B62" s="22">
        <v>14645.281</v>
      </c>
      <c r="C62" s="22">
        <v>16199.008</v>
      </c>
      <c r="D62" s="22">
        <v>17508.353</v>
      </c>
      <c r="E62" s="22">
        <f>SUM(B62:D62)</f>
        <v>48352.642</v>
      </c>
      <c r="F62" s="22">
        <v>18821.016</v>
      </c>
      <c r="G62" s="22">
        <v>16549.128</v>
      </c>
      <c r="H62" s="22">
        <v>16153.771</v>
      </c>
      <c r="I62" s="22">
        <f>SUM(F62:H62)</f>
        <v>51523.915</v>
      </c>
      <c r="J62" s="22">
        <v>15748.832</v>
      </c>
      <c r="K62" s="22">
        <v>14918.336</v>
      </c>
      <c r="L62" s="22">
        <v>15404.315</v>
      </c>
      <c r="M62" s="61">
        <f>SUM(J62:L62)</f>
        <v>46071.483</v>
      </c>
      <c r="N62" s="22">
        <v>13354.4</v>
      </c>
      <c r="O62" s="22">
        <v>13854.538</v>
      </c>
      <c r="P62" s="22">
        <v>13354.4</v>
      </c>
      <c r="Q62" s="61">
        <f>SUM(N62:P62)</f>
        <v>40563.338</v>
      </c>
    </row>
    <row r="63" spans="1:17" ht="12.75">
      <c r="A63" s="24" t="s">
        <v>16</v>
      </c>
      <c r="B63" s="22">
        <v>550.648</v>
      </c>
      <c r="C63" s="22">
        <v>869.415</v>
      </c>
      <c r="D63" s="22">
        <v>879.241</v>
      </c>
      <c r="E63" s="22">
        <f aca="true" t="shared" si="13" ref="E63:E81">SUM(B63:D63)</f>
        <v>2299.304</v>
      </c>
      <c r="F63" s="22">
        <v>809.35</v>
      </c>
      <c r="G63" s="22">
        <v>883.067</v>
      </c>
      <c r="H63" s="22">
        <v>880.165</v>
      </c>
      <c r="I63" s="22">
        <f aca="true" t="shared" si="14" ref="I63:I81">SUM(F63:H63)</f>
        <v>2572.582</v>
      </c>
      <c r="J63" s="22">
        <v>655.904</v>
      </c>
      <c r="K63" s="22">
        <v>926.205</v>
      </c>
      <c r="L63" s="22">
        <v>807.011</v>
      </c>
      <c r="M63" s="61">
        <f aca="true" t="shared" si="15" ref="M63:M81">SUM(J63:L63)</f>
        <v>2389.12</v>
      </c>
      <c r="N63" s="22">
        <v>542.9</v>
      </c>
      <c r="O63" s="22">
        <v>605.135</v>
      </c>
      <c r="P63" s="22">
        <v>542.9</v>
      </c>
      <c r="Q63" s="61">
        <f aca="true" t="shared" si="16" ref="Q63:Q81">SUM(N63:P63)</f>
        <v>1690.935</v>
      </c>
    </row>
    <row r="64" spans="1:17" ht="12.75">
      <c r="A64" s="6" t="s">
        <v>17</v>
      </c>
      <c r="B64" s="22">
        <v>0.477</v>
      </c>
      <c r="C64" s="22">
        <v>0</v>
      </c>
      <c r="D64" s="22">
        <v>0.059</v>
      </c>
      <c r="E64" s="22">
        <f t="shared" si="13"/>
        <v>0.536</v>
      </c>
      <c r="F64" s="22">
        <v>0.188</v>
      </c>
      <c r="G64" s="22">
        <v>0.295</v>
      </c>
      <c r="H64" s="22">
        <v>0.934</v>
      </c>
      <c r="I64" s="22">
        <f t="shared" si="14"/>
        <v>1.417</v>
      </c>
      <c r="J64" s="22">
        <v>0.888</v>
      </c>
      <c r="K64" s="22">
        <v>0</v>
      </c>
      <c r="L64" s="22">
        <v>1.075</v>
      </c>
      <c r="M64" s="61">
        <f t="shared" si="15"/>
        <v>1.963</v>
      </c>
      <c r="N64" s="22">
        <v>0.6</v>
      </c>
      <c r="O64" s="22">
        <v>1.219</v>
      </c>
      <c r="P64" s="22">
        <v>0.6</v>
      </c>
      <c r="Q64" s="61">
        <f t="shared" si="16"/>
        <v>2.419</v>
      </c>
    </row>
    <row r="65" spans="1:17" ht="12.75">
      <c r="A65" s="24" t="s">
        <v>18</v>
      </c>
      <c r="B65" s="22">
        <v>32.727</v>
      </c>
      <c r="C65" s="22">
        <v>19.492</v>
      </c>
      <c r="D65" s="22">
        <v>14.722</v>
      </c>
      <c r="E65" s="22">
        <f t="shared" si="13"/>
        <v>66.94099999999999</v>
      </c>
      <c r="F65" s="22">
        <v>7.245</v>
      </c>
      <c r="G65" s="22">
        <v>8.082</v>
      </c>
      <c r="H65" s="22">
        <v>3.557</v>
      </c>
      <c r="I65" s="22">
        <f t="shared" si="14"/>
        <v>18.884</v>
      </c>
      <c r="J65" s="22">
        <v>5.393</v>
      </c>
      <c r="K65" s="22">
        <v>5.486</v>
      </c>
      <c r="L65" s="22">
        <v>7.176</v>
      </c>
      <c r="M65" s="61">
        <f t="shared" si="15"/>
        <v>18.055</v>
      </c>
      <c r="N65" s="22">
        <v>6.7</v>
      </c>
      <c r="O65" s="22">
        <v>6.29</v>
      </c>
      <c r="P65" s="22">
        <v>6.7</v>
      </c>
      <c r="Q65" s="61">
        <f t="shared" si="16"/>
        <v>19.69</v>
      </c>
    </row>
    <row r="66" spans="1:17" ht="12.75">
      <c r="A66" s="6" t="s">
        <v>19</v>
      </c>
      <c r="B66" s="22">
        <v>22.453</v>
      </c>
      <c r="C66" s="22">
        <v>19.438</v>
      </c>
      <c r="D66" s="22">
        <v>18.914</v>
      </c>
      <c r="E66" s="22">
        <f t="shared" si="13"/>
        <v>60.805</v>
      </c>
      <c r="F66" s="22">
        <v>14.561</v>
      </c>
      <c r="G66" s="22">
        <v>14.419</v>
      </c>
      <c r="H66" s="22">
        <v>24.843</v>
      </c>
      <c r="I66" s="22">
        <f t="shared" si="14"/>
        <v>53.823</v>
      </c>
      <c r="J66" s="22">
        <v>13.682</v>
      </c>
      <c r="K66" s="22">
        <v>13.493</v>
      </c>
      <c r="L66" s="22">
        <v>10.774</v>
      </c>
      <c r="M66" s="61">
        <f t="shared" si="15"/>
        <v>37.949</v>
      </c>
      <c r="N66" s="22">
        <v>6.5</v>
      </c>
      <c r="O66" s="22">
        <v>9.376</v>
      </c>
      <c r="P66" s="22">
        <v>6.5</v>
      </c>
      <c r="Q66" s="61">
        <f t="shared" si="16"/>
        <v>22.375999999999998</v>
      </c>
    </row>
    <row r="67" spans="1:17" ht="12.75">
      <c r="A67" s="6" t="s">
        <v>20</v>
      </c>
      <c r="B67" s="22">
        <v>100.14</v>
      </c>
      <c r="C67" s="22">
        <v>103.091</v>
      </c>
      <c r="D67" s="22">
        <v>168.682</v>
      </c>
      <c r="E67" s="22">
        <f t="shared" si="13"/>
        <v>371.913</v>
      </c>
      <c r="F67" s="22">
        <v>132.703</v>
      </c>
      <c r="G67" s="22">
        <v>81.863</v>
      </c>
      <c r="H67" s="22">
        <v>92.39</v>
      </c>
      <c r="I67" s="22">
        <f t="shared" si="14"/>
        <v>306.956</v>
      </c>
      <c r="J67" s="22">
        <v>108.845</v>
      </c>
      <c r="K67" s="22">
        <v>108.515</v>
      </c>
      <c r="L67" s="22">
        <v>88.773</v>
      </c>
      <c r="M67" s="61">
        <f t="shared" si="15"/>
        <v>306.13300000000004</v>
      </c>
      <c r="N67" s="22">
        <v>55.4</v>
      </c>
      <c r="O67" s="22">
        <v>65.382</v>
      </c>
      <c r="P67" s="22">
        <v>55.4</v>
      </c>
      <c r="Q67" s="61">
        <f t="shared" si="16"/>
        <v>176.18200000000002</v>
      </c>
    </row>
    <row r="68" spans="1:17" ht="12.75">
      <c r="A68" s="24" t="s">
        <v>21</v>
      </c>
      <c r="B68" s="22">
        <v>19.246</v>
      </c>
      <c r="C68" s="22">
        <v>23.057</v>
      </c>
      <c r="D68" s="22">
        <v>44.536</v>
      </c>
      <c r="E68" s="22">
        <f t="shared" si="13"/>
        <v>86.839</v>
      </c>
      <c r="F68" s="22">
        <v>50.857</v>
      </c>
      <c r="G68" s="22">
        <v>46.923</v>
      </c>
      <c r="H68" s="22">
        <v>37.967</v>
      </c>
      <c r="I68" s="22">
        <f t="shared" si="14"/>
        <v>135.747</v>
      </c>
      <c r="J68" s="22">
        <v>27.521</v>
      </c>
      <c r="K68" s="22">
        <v>25.968</v>
      </c>
      <c r="L68" s="22">
        <v>26.171</v>
      </c>
      <c r="M68" s="61">
        <f t="shared" si="15"/>
        <v>79.66</v>
      </c>
      <c r="N68" s="22">
        <v>23.2</v>
      </c>
      <c r="O68" s="22">
        <v>32.513</v>
      </c>
      <c r="P68" s="22">
        <v>23.2</v>
      </c>
      <c r="Q68" s="61">
        <f t="shared" si="16"/>
        <v>78.913</v>
      </c>
    </row>
    <row r="69" spans="1:17" ht="12.75">
      <c r="A69" s="6" t="s">
        <v>22</v>
      </c>
      <c r="B69" s="22">
        <v>312.47</v>
      </c>
      <c r="C69" s="22">
        <v>334.494</v>
      </c>
      <c r="D69" s="22">
        <v>396.461</v>
      </c>
      <c r="E69" s="22">
        <f t="shared" si="13"/>
        <v>1043.4250000000002</v>
      </c>
      <c r="F69" s="22">
        <v>275.868</v>
      </c>
      <c r="G69" s="22">
        <v>381.174</v>
      </c>
      <c r="H69" s="22">
        <v>437.42</v>
      </c>
      <c r="I69" s="22">
        <f t="shared" si="14"/>
        <v>1094.462</v>
      </c>
      <c r="J69" s="22">
        <v>381.645</v>
      </c>
      <c r="K69" s="22">
        <v>325.571</v>
      </c>
      <c r="L69" s="22">
        <v>302.002</v>
      </c>
      <c r="M69" s="61">
        <f t="shared" si="15"/>
        <v>1009.2180000000001</v>
      </c>
      <c r="N69" s="22">
        <v>335.3</v>
      </c>
      <c r="O69" s="22">
        <v>346.495</v>
      </c>
      <c r="P69" s="22">
        <v>335.3</v>
      </c>
      <c r="Q69" s="61">
        <f t="shared" si="16"/>
        <v>1017.095</v>
      </c>
    </row>
    <row r="70" spans="1:17" ht="12.75">
      <c r="A70" s="6" t="s">
        <v>23</v>
      </c>
      <c r="B70" s="22">
        <v>0.539</v>
      </c>
      <c r="C70" s="22">
        <v>0.34</v>
      </c>
      <c r="D70" s="22">
        <v>0</v>
      </c>
      <c r="E70" s="22">
        <f t="shared" si="13"/>
        <v>0.879</v>
      </c>
      <c r="F70" s="22">
        <v>0.302</v>
      </c>
      <c r="G70" s="22">
        <v>0.974</v>
      </c>
      <c r="H70" s="22">
        <v>1.367</v>
      </c>
      <c r="I70" s="22">
        <f t="shared" si="14"/>
        <v>2.643</v>
      </c>
      <c r="J70" s="22">
        <v>0.698</v>
      </c>
      <c r="K70" s="22">
        <v>3.681</v>
      </c>
      <c r="L70" s="22">
        <v>1.315</v>
      </c>
      <c r="M70" s="61">
        <f t="shared" si="15"/>
        <v>5.693999999999999</v>
      </c>
      <c r="N70" s="22">
        <v>1.3</v>
      </c>
      <c r="O70" s="22">
        <v>6.472</v>
      </c>
      <c r="P70" s="22">
        <v>1.3</v>
      </c>
      <c r="Q70" s="61">
        <f t="shared" si="16"/>
        <v>9.072000000000001</v>
      </c>
    </row>
    <row r="71" spans="1:17" ht="12.75">
      <c r="A71" s="6" t="s">
        <v>24</v>
      </c>
      <c r="B71" s="22">
        <v>490.651</v>
      </c>
      <c r="C71" s="22">
        <v>639.671</v>
      </c>
      <c r="D71" s="22">
        <v>637.685</v>
      </c>
      <c r="E71" s="22">
        <f t="shared" si="13"/>
        <v>1768.007</v>
      </c>
      <c r="F71" s="22">
        <v>579.064</v>
      </c>
      <c r="G71" s="22">
        <v>672.705</v>
      </c>
      <c r="H71" s="22">
        <v>612.065</v>
      </c>
      <c r="I71" s="22">
        <f t="shared" si="14"/>
        <v>1863.834</v>
      </c>
      <c r="J71" s="22">
        <v>383.207</v>
      </c>
      <c r="K71" s="22">
        <v>332.104</v>
      </c>
      <c r="L71" s="22">
        <v>282.583</v>
      </c>
      <c r="M71" s="61">
        <f t="shared" si="15"/>
        <v>997.894</v>
      </c>
      <c r="N71" s="22">
        <v>252.6</v>
      </c>
      <c r="O71" s="22">
        <v>380.738</v>
      </c>
      <c r="P71" s="22">
        <v>252.6</v>
      </c>
      <c r="Q71" s="61">
        <f t="shared" si="16"/>
        <v>885.938</v>
      </c>
    </row>
    <row r="72" spans="1:17" ht="12.75">
      <c r="A72" s="6" t="s">
        <v>25</v>
      </c>
      <c r="B72" s="22">
        <v>104.576</v>
      </c>
      <c r="C72" s="22">
        <v>121.044</v>
      </c>
      <c r="D72" s="22">
        <v>157.67</v>
      </c>
      <c r="E72" s="22">
        <f t="shared" si="13"/>
        <v>383.28999999999996</v>
      </c>
      <c r="F72" s="22">
        <v>123.247</v>
      </c>
      <c r="G72" s="22">
        <v>144.174</v>
      </c>
      <c r="H72" s="22">
        <v>205.189</v>
      </c>
      <c r="I72" s="22">
        <f t="shared" si="14"/>
        <v>472.61</v>
      </c>
      <c r="J72" s="22">
        <v>155.837</v>
      </c>
      <c r="K72" s="22">
        <v>120.305</v>
      </c>
      <c r="L72" s="22">
        <v>143.345</v>
      </c>
      <c r="M72" s="61">
        <f t="shared" si="15"/>
        <v>419.48699999999997</v>
      </c>
      <c r="N72" s="22">
        <v>100.3</v>
      </c>
      <c r="O72" s="22">
        <v>172.92</v>
      </c>
      <c r="P72" s="22">
        <v>100.3</v>
      </c>
      <c r="Q72" s="61">
        <f t="shared" si="16"/>
        <v>373.52</v>
      </c>
    </row>
    <row r="73" spans="1:17" ht="12.75">
      <c r="A73" s="6" t="s">
        <v>26</v>
      </c>
      <c r="B73" s="22">
        <v>12.947</v>
      </c>
      <c r="C73" s="22">
        <v>11.494</v>
      </c>
      <c r="D73" s="22">
        <v>7.568</v>
      </c>
      <c r="E73" s="22">
        <f t="shared" si="13"/>
        <v>32.009</v>
      </c>
      <c r="F73" s="22">
        <v>31.474</v>
      </c>
      <c r="G73" s="22">
        <v>19.672</v>
      </c>
      <c r="H73" s="22">
        <v>3.029</v>
      </c>
      <c r="I73" s="22">
        <f t="shared" si="14"/>
        <v>54.175</v>
      </c>
      <c r="J73" s="22">
        <v>16.785</v>
      </c>
      <c r="K73" s="22">
        <v>18.932</v>
      </c>
      <c r="L73" s="22">
        <v>43.57</v>
      </c>
      <c r="M73" s="61">
        <f t="shared" si="15"/>
        <v>79.287</v>
      </c>
      <c r="N73" s="22">
        <v>192.6</v>
      </c>
      <c r="O73" s="22">
        <v>56.921</v>
      </c>
      <c r="P73" s="22">
        <v>192.6</v>
      </c>
      <c r="Q73" s="61">
        <f t="shared" si="16"/>
        <v>442.121</v>
      </c>
    </row>
    <row r="74" spans="1:17" ht="12.75">
      <c r="A74" s="6" t="s">
        <v>27</v>
      </c>
      <c r="B74" s="22">
        <v>38.941</v>
      </c>
      <c r="C74" s="22">
        <v>44.589</v>
      </c>
      <c r="D74" s="22">
        <v>39.705</v>
      </c>
      <c r="E74" s="22">
        <f t="shared" si="13"/>
        <v>123.235</v>
      </c>
      <c r="F74" s="22">
        <v>50.825</v>
      </c>
      <c r="G74" s="22">
        <v>71.548</v>
      </c>
      <c r="H74" s="22">
        <v>69.422</v>
      </c>
      <c r="I74" s="22">
        <f t="shared" si="14"/>
        <v>191.79500000000002</v>
      </c>
      <c r="J74" s="22">
        <v>50.336</v>
      </c>
      <c r="K74" s="22">
        <v>50.239</v>
      </c>
      <c r="L74" s="22">
        <v>41.697</v>
      </c>
      <c r="M74" s="61">
        <f t="shared" si="15"/>
        <v>142.272</v>
      </c>
      <c r="N74" s="22">
        <v>42.5</v>
      </c>
      <c r="O74" s="22">
        <v>43.533</v>
      </c>
      <c r="P74" s="22">
        <v>42.5</v>
      </c>
      <c r="Q74" s="61">
        <f t="shared" si="16"/>
        <v>128.53300000000002</v>
      </c>
    </row>
    <row r="75" spans="1:17" ht="12.75">
      <c r="A75" s="13" t="s">
        <v>28</v>
      </c>
      <c r="B75" s="22">
        <v>438.298</v>
      </c>
      <c r="C75" s="22">
        <v>444.17</v>
      </c>
      <c r="D75" s="22">
        <v>515.634</v>
      </c>
      <c r="E75" s="22">
        <f t="shared" si="13"/>
        <v>1398.102</v>
      </c>
      <c r="F75" s="22">
        <v>376.389</v>
      </c>
      <c r="G75" s="22">
        <v>357.359</v>
      </c>
      <c r="H75" s="22">
        <v>599.475</v>
      </c>
      <c r="I75" s="22">
        <f t="shared" si="14"/>
        <v>1333.223</v>
      </c>
      <c r="J75" s="22">
        <v>260.098</v>
      </c>
      <c r="K75" s="22">
        <v>427.36</v>
      </c>
      <c r="L75" s="22">
        <v>459.373</v>
      </c>
      <c r="M75" s="61">
        <f t="shared" si="15"/>
        <v>1146.8310000000001</v>
      </c>
      <c r="N75" s="22">
        <v>357.6</v>
      </c>
      <c r="O75" s="22">
        <v>331.003</v>
      </c>
      <c r="P75" s="22">
        <v>357.6</v>
      </c>
      <c r="Q75" s="61">
        <f t="shared" si="16"/>
        <v>1046.203</v>
      </c>
    </row>
    <row r="76" spans="1:17" ht="12.75">
      <c r="A76" s="6" t="s">
        <v>29</v>
      </c>
      <c r="B76" s="22">
        <v>7.98</v>
      </c>
      <c r="C76" s="22">
        <v>30.908</v>
      </c>
      <c r="D76" s="22">
        <v>15.158</v>
      </c>
      <c r="E76" s="22">
        <f t="shared" si="13"/>
        <v>54.04600000000001</v>
      </c>
      <c r="F76" s="22">
        <v>9.254</v>
      </c>
      <c r="G76" s="22">
        <v>2.709</v>
      </c>
      <c r="H76" s="22">
        <v>7.814</v>
      </c>
      <c r="I76" s="22">
        <f t="shared" si="14"/>
        <v>19.777</v>
      </c>
      <c r="J76" s="22">
        <v>1.185</v>
      </c>
      <c r="K76" s="22">
        <v>1.034</v>
      </c>
      <c r="L76" s="22">
        <v>0.303</v>
      </c>
      <c r="M76" s="61">
        <f t="shared" si="15"/>
        <v>2.5220000000000002</v>
      </c>
      <c r="N76" s="22">
        <v>1.9</v>
      </c>
      <c r="O76" s="22">
        <v>2.984</v>
      </c>
      <c r="P76" s="22">
        <v>1.9</v>
      </c>
      <c r="Q76" s="61">
        <f t="shared" si="16"/>
        <v>6.784000000000001</v>
      </c>
    </row>
    <row r="77" spans="1:17" ht="12.75">
      <c r="A77" s="6" t="s">
        <v>30</v>
      </c>
      <c r="B77" s="22">
        <v>28.032</v>
      </c>
      <c r="C77" s="22">
        <v>42.472</v>
      </c>
      <c r="D77" s="22">
        <v>46.478</v>
      </c>
      <c r="E77" s="22">
        <f t="shared" si="13"/>
        <v>116.982</v>
      </c>
      <c r="F77" s="22">
        <v>27.494</v>
      </c>
      <c r="G77" s="22">
        <v>25.606</v>
      </c>
      <c r="H77" s="22">
        <v>16.854</v>
      </c>
      <c r="I77" s="22">
        <f t="shared" si="14"/>
        <v>69.95400000000001</v>
      </c>
      <c r="J77" s="22">
        <v>32.125</v>
      </c>
      <c r="K77" s="22">
        <v>17.004</v>
      </c>
      <c r="L77" s="22">
        <v>20.311</v>
      </c>
      <c r="M77" s="61">
        <f t="shared" si="15"/>
        <v>69.44</v>
      </c>
      <c r="N77" s="22">
        <v>16.3</v>
      </c>
      <c r="O77" s="22">
        <v>7.746</v>
      </c>
      <c r="P77" s="22">
        <v>16.3</v>
      </c>
      <c r="Q77" s="61">
        <f t="shared" si="16"/>
        <v>40.346000000000004</v>
      </c>
    </row>
    <row r="78" spans="1:17" ht="12.75">
      <c r="A78" s="13" t="s">
        <v>31</v>
      </c>
      <c r="B78" s="22">
        <v>5.795</v>
      </c>
      <c r="C78" s="22">
        <v>2.649</v>
      </c>
      <c r="D78" s="22">
        <v>2.115</v>
      </c>
      <c r="E78" s="22">
        <f t="shared" si="13"/>
        <v>10.559</v>
      </c>
      <c r="F78" s="22">
        <v>1.167</v>
      </c>
      <c r="G78" s="22">
        <v>1.586</v>
      </c>
      <c r="H78" s="22">
        <v>1.541</v>
      </c>
      <c r="I78" s="22">
        <f t="shared" si="14"/>
        <v>4.2940000000000005</v>
      </c>
      <c r="J78" s="22">
        <v>0.43</v>
      </c>
      <c r="K78" s="22">
        <v>0</v>
      </c>
      <c r="L78" s="22">
        <v>0.106</v>
      </c>
      <c r="M78" s="61">
        <f t="shared" si="15"/>
        <v>0.536</v>
      </c>
      <c r="N78" s="22">
        <v>1.2</v>
      </c>
      <c r="O78" s="22">
        <v>0.924</v>
      </c>
      <c r="P78" s="22">
        <v>1.2</v>
      </c>
      <c r="Q78" s="61">
        <f t="shared" si="16"/>
        <v>3.324</v>
      </c>
    </row>
    <row r="79" spans="1:17" ht="12.75">
      <c r="A79" s="13" t="s">
        <v>32</v>
      </c>
      <c r="B79" s="22">
        <v>3.298</v>
      </c>
      <c r="C79" s="22">
        <v>0.325</v>
      </c>
      <c r="D79" s="22">
        <v>2.916</v>
      </c>
      <c r="E79" s="22">
        <f t="shared" si="13"/>
        <v>6.539</v>
      </c>
      <c r="F79" s="22">
        <v>1.902</v>
      </c>
      <c r="G79" s="22">
        <v>3.505</v>
      </c>
      <c r="H79" s="22">
        <v>2.601</v>
      </c>
      <c r="I79" s="22">
        <f t="shared" si="14"/>
        <v>8.008</v>
      </c>
      <c r="J79" s="22">
        <v>0.912</v>
      </c>
      <c r="K79" s="22">
        <v>0.965</v>
      </c>
      <c r="L79" s="22">
        <v>7.026</v>
      </c>
      <c r="M79" s="61">
        <f t="shared" si="15"/>
        <v>8.903</v>
      </c>
      <c r="N79" s="22">
        <v>0.6</v>
      </c>
      <c r="O79" s="22">
        <v>0.472</v>
      </c>
      <c r="P79" s="22">
        <v>0.6</v>
      </c>
      <c r="Q79" s="61">
        <f t="shared" si="16"/>
        <v>1.6720000000000002</v>
      </c>
    </row>
    <row r="80" spans="1:17" ht="12.75">
      <c r="A80" s="6" t="s">
        <v>33</v>
      </c>
      <c r="B80" s="22">
        <v>475.433</v>
      </c>
      <c r="C80" s="22">
        <v>722.793</v>
      </c>
      <c r="D80" s="22">
        <v>662.573</v>
      </c>
      <c r="E80" s="22">
        <f t="shared" si="13"/>
        <v>1860.799</v>
      </c>
      <c r="F80" s="22">
        <v>781.223</v>
      </c>
      <c r="G80" s="22">
        <v>764.07</v>
      </c>
      <c r="H80" s="22">
        <v>774.687</v>
      </c>
      <c r="I80" s="22">
        <f t="shared" si="14"/>
        <v>2319.98</v>
      </c>
      <c r="J80" s="22">
        <v>441.581</v>
      </c>
      <c r="K80" s="22">
        <v>653.435</v>
      </c>
      <c r="L80" s="22">
        <v>741.249</v>
      </c>
      <c r="M80" s="61">
        <f t="shared" si="15"/>
        <v>1836.265</v>
      </c>
      <c r="N80" s="22">
        <v>515.9</v>
      </c>
      <c r="O80" s="22">
        <v>495.664</v>
      </c>
      <c r="P80" s="22">
        <v>515.9</v>
      </c>
      <c r="Q80" s="61">
        <f t="shared" si="16"/>
        <v>1527.464</v>
      </c>
    </row>
    <row r="81" spans="1:17" ht="12.75">
      <c r="A81" s="6" t="s">
        <v>34</v>
      </c>
      <c r="B81" s="22">
        <v>0.497</v>
      </c>
      <c r="C81" s="22">
        <v>9.196</v>
      </c>
      <c r="D81" s="22">
        <v>5.242</v>
      </c>
      <c r="E81" s="22">
        <f t="shared" si="13"/>
        <v>14.934999999999999</v>
      </c>
      <c r="F81" s="22">
        <v>6.661</v>
      </c>
      <c r="G81" s="22">
        <v>11.384</v>
      </c>
      <c r="H81" s="22">
        <v>8.772</v>
      </c>
      <c r="I81" s="22">
        <f t="shared" si="14"/>
        <v>26.817</v>
      </c>
      <c r="J81" s="22">
        <v>1.028</v>
      </c>
      <c r="K81" s="22">
        <v>3.212</v>
      </c>
      <c r="L81" s="22">
        <v>5.377</v>
      </c>
      <c r="M81" s="61">
        <f t="shared" si="15"/>
        <v>9.617</v>
      </c>
      <c r="N81" s="22">
        <v>1.3</v>
      </c>
      <c r="O81" s="22">
        <v>5.162</v>
      </c>
      <c r="P81" s="22">
        <v>1.3</v>
      </c>
      <c r="Q81" s="61">
        <f t="shared" si="16"/>
        <v>7.762</v>
      </c>
    </row>
    <row r="82" spans="1:17" ht="12.75">
      <c r="A82" s="5" t="s">
        <v>96</v>
      </c>
      <c r="B82" s="36">
        <f aca="true" t="shared" si="17" ref="B82:P82">SUM(B62:B81)</f>
        <v>17290.428999999996</v>
      </c>
      <c r="C82" s="36">
        <f t="shared" si="17"/>
        <v>19637.645999999997</v>
      </c>
      <c r="D82" s="36">
        <f t="shared" si="17"/>
        <v>21123.712000000003</v>
      </c>
      <c r="E82" s="36">
        <f t="shared" si="17"/>
        <v>58051.787</v>
      </c>
      <c r="F82" s="36">
        <f t="shared" si="17"/>
        <v>22100.789999999994</v>
      </c>
      <c r="G82" s="36">
        <f t="shared" si="17"/>
        <v>20040.24299999999</v>
      </c>
      <c r="H82" s="36">
        <f t="shared" si="17"/>
        <v>19933.862999999994</v>
      </c>
      <c r="I82" s="36">
        <f t="shared" si="17"/>
        <v>62074.89600000001</v>
      </c>
      <c r="J82" s="36">
        <f t="shared" si="17"/>
        <v>18286.932</v>
      </c>
      <c r="K82" s="36">
        <f t="shared" si="17"/>
        <v>17951.845000000005</v>
      </c>
      <c r="L82" s="36">
        <f t="shared" si="17"/>
        <v>18393.552</v>
      </c>
      <c r="M82" s="36">
        <f t="shared" si="17"/>
        <v>54632.329000000005</v>
      </c>
      <c r="N82" s="36">
        <f t="shared" si="17"/>
        <v>15809.099999999999</v>
      </c>
      <c r="O82" s="36">
        <f t="shared" si="17"/>
        <v>16425.487</v>
      </c>
      <c r="P82" s="36">
        <f t="shared" si="17"/>
        <v>15809.099999999999</v>
      </c>
      <c r="Q82" s="36">
        <f>SUM(Q62:Q81)</f>
        <v>48043.687000000005</v>
      </c>
    </row>
    <row r="83" spans="1:17" ht="12.75" customHeight="1">
      <c r="A83" s="37" t="s">
        <v>86</v>
      </c>
      <c r="B83" s="16">
        <v>0</v>
      </c>
      <c r="C83" s="16">
        <v>0</v>
      </c>
      <c r="D83" s="16">
        <v>0</v>
      </c>
      <c r="E83" s="16">
        <f>SUM(B83:D83)</f>
        <v>0</v>
      </c>
      <c r="F83" s="16">
        <v>0</v>
      </c>
      <c r="G83" s="16">
        <v>0</v>
      </c>
      <c r="H83" s="16">
        <v>0</v>
      </c>
      <c r="I83" s="16">
        <f>SUM(F83:H83)</f>
        <v>0</v>
      </c>
      <c r="J83" s="16">
        <v>0</v>
      </c>
      <c r="K83" s="16">
        <v>0</v>
      </c>
      <c r="L83" s="16">
        <v>0</v>
      </c>
      <c r="M83" s="61">
        <f>SUM(J83:L83)</f>
        <v>0</v>
      </c>
      <c r="N83" s="16">
        <v>0</v>
      </c>
      <c r="O83" s="16">
        <v>0</v>
      </c>
      <c r="P83" s="16">
        <v>0</v>
      </c>
      <c r="Q83" s="61">
        <f>SUM(N83:P83)</f>
        <v>0</v>
      </c>
    </row>
    <row r="84" spans="1:17" ht="12.75">
      <c r="A84" s="5" t="s">
        <v>97</v>
      </c>
      <c r="B84" s="36">
        <f>B82-B83</f>
        <v>17290.428999999996</v>
      </c>
      <c r="C84" s="36">
        <f>C82-C83</f>
        <v>19637.645999999997</v>
      </c>
      <c r="D84" s="36">
        <f>D82-D83</f>
        <v>21123.712000000003</v>
      </c>
      <c r="E84" s="36">
        <f aca="true" t="shared" si="18" ref="E84:P84">+E82-E83</f>
        <v>58051.787</v>
      </c>
      <c r="F84" s="36">
        <f t="shared" si="18"/>
        <v>22100.789999999994</v>
      </c>
      <c r="G84" s="36">
        <f t="shared" si="18"/>
        <v>20040.24299999999</v>
      </c>
      <c r="H84" s="36">
        <f t="shared" si="18"/>
        <v>19933.862999999994</v>
      </c>
      <c r="I84" s="36">
        <f t="shared" si="18"/>
        <v>62074.89600000001</v>
      </c>
      <c r="J84" s="36">
        <f t="shared" si="18"/>
        <v>18286.932</v>
      </c>
      <c r="K84" s="36">
        <f t="shared" si="18"/>
        <v>17951.845000000005</v>
      </c>
      <c r="L84" s="36">
        <f t="shared" si="18"/>
        <v>18393.552</v>
      </c>
      <c r="M84" s="36">
        <f t="shared" si="18"/>
        <v>54632.329000000005</v>
      </c>
      <c r="N84" s="36">
        <f t="shared" si="18"/>
        <v>15809.099999999999</v>
      </c>
      <c r="O84" s="36">
        <f t="shared" si="18"/>
        <v>16425.487</v>
      </c>
      <c r="P84" s="36">
        <f t="shared" si="18"/>
        <v>15809.099999999999</v>
      </c>
      <c r="Q84" s="36">
        <f>+Q82-Q83</f>
        <v>48043.687000000005</v>
      </c>
    </row>
    <row r="85" spans="1:17" ht="12.75">
      <c r="A85" s="6" t="s">
        <v>85</v>
      </c>
      <c r="B85" s="32">
        <v>0</v>
      </c>
      <c r="C85" s="32">
        <v>0</v>
      </c>
      <c r="D85" s="32">
        <v>0</v>
      </c>
      <c r="E85" s="32">
        <f>SUM(B85:D85)</f>
        <v>0</v>
      </c>
      <c r="F85" s="32">
        <v>0</v>
      </c>
      <c r="G85" s="32">
        <v>0</v>
      </c>
      <c r="H85" s="32">
        <v>0</v>
      </c>
      <c r="I85" s="32">
        <f>SUM(F85:H85)</f>
        <v>0</v>
      </c>
      <c r="J85" s="32">
        <v>0</v>
      </c>
      <c r="K85" s="32">
        <v>0</v>
      </c>
      <c r="L85" s="32">
        <v>0</v>
      </c>
      <c r="M85" s="12">
        <f>SUM(J85:L85)</f>
        <v>0</v>
      </c>
      <c r="N85" s="32">
        <v>0</v>
      </c>
      <c r="O85" s="32">
        <v>0</v>
      </c>
      <c r="P85" s="32">
        <v>0</v>
      </c>
      <c r="Q85" s="12">
        <f>SUM(N85:P85)</f>
        <v>0</v>
      </c>
    </row>
    <row r="86" spans="1:17" ht="12.75">
      <c r="A86" s="7" t="s">
        <v>4</v>
      </c>
      <c r="B86" s="15">
        <f>B84+B85</f>
        <v>17290.428999999996</v>
      </c>
      <c r="C86" s="15">
        <f aca="true" t="shared" si="19" ref="C86:P86">C84+C85</f>
        <v>19637.645999999997</v>
      </c>
      <c r="D86" s="15">
        <f t="shared" si="19"/>
        <v>21123.712000000003</v>
      </c>
      <c r="E86" s="15">
        <f t="shared" si="19"/>
        <v>58051.787</v>
      </c>
      <c r="F86" s="15">
        <f t="shared" si="19"/>
        <v>22100.789999999994</v>
      </c>
      <c r="G86" s="15">
        <f t="shared" si="19"/>
        <v>20040.24299999999</v>
      </c>
      <c r="H86" s="15">
        <f t="shared" si="19"/>
        <v>19933.862999999994</v>
      </c>
      <c r="I86" s="15">
        <f t="shared" si="19"/>
        <v>62074.89600000001</v>
      </c>
      <c r="J86" s="15">
        <f t="shared" si="19"/>
        <v>18286.932</v>
      </c>
      <c r="K86" s="15">
        <f t="shared" si="19"/>
        <v>17951.845000000005</v>
      </c>
      <c r="L86" s="15">
        <f t="shared" si="19"/>
        <v>18393.552</v>
      </c>
      <c r="M86" s="15">
        <f t="shared" si="19"/>
        <v>54632.329000000005</v>
      </c>
      <c r="N86" s="15">
        <f t="shared" si="19"/>
        <v>15809.099999999999</v>
      </c>
      <c r="O86" s="15">
        <f t="shared" si="19"/>
        <v>16425.487</v>
      </c>
      <c r="P86" s="15">
        <f t="shared" si="19"/>
        <v>15809.099999999999</v>
      </c>
      <c r="Q86" s="15">
        <f>Q84+Q85</f>
        <v>48043.687000000005</v>
      </c>
    </row>
  </sheetData>
  <mergeCells count="15">
    <mergeCell ref="N2:Q2"/>
    <mergeCell ref="A30:A31"/>
    <mergeCell ref="B30:E30"/>
    <mergeCell ref="F30:I30"/>
    <mergeCell ref="J30:M30"/>
    <mergeCell ref="N30:Q30"/>
    <mergeCell ref="A2:A3"/>
    <mergeCell ref="B2:E2"/>
    <mergeCell ref="F2:I2"/>
    <mergeCell ref="J2:M2"/>
    <mergeCell ref="N60:Q60"/>
    <mergeCell ref="A60:A61"/>
    <mergeCell ref="B60:E60"/>
    <mergeCell ref="F60:I60"/>
    <mergeCell ref="J60:M60"/>
  </mergeCells>
  <printOptions horizontalCentered="1"/>
  <pageMargins left="0.7480314960629921" right="0.7480314960629921" top="0.85" bottom="0.64" header="0.5118110236220472" footer="0.5118110236220472"/>
  <pageSetup horizontalDpi="600" verticalDpi="600" orientation="landscape" paperSize="9" scale="63" r:id="rId1"/>
  <headerFooter alignWithMargins="0">
    <oddHeader>&amp;C&amp;"Arial,Bold"&amp;12TANZANIA REVENUE AUTHORITY
Actual Revenue Collections (Quarterly) for 1998/99 By Region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TRA-RPPD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Swebe</dc:creator>
  <cp:keywords/>
  <dc:description/>
  <cp:lastModifiedBy>EHezron</cp:lastModifiedBy>
  <cp:lastPrinted>2009-04-29T11:27:55Z</cp:lastPrinted>
  <dcterms:created xsi:type="dcterms:W3CDTF">2005-05-16T04:25:43Z</dcterms:created>
  <dcterms:modified xsi:type="dcterms:W3CDTF">2009-04-29T11:29:13Z</dcterms:modified>
  <cp:category/>
  <cp:version/>
  <cp:contentType/>
  <cp:contentStatus/>
</cp:coreProperties>
</file>